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8600" windowHeight="6375"/>
  </bookViews>
  <sheets>
    <sheet name="Coordonnées et arbitres" sheetId="1" r:id="rId1"/>
    <sheet name="kumite" sheetId="6" r:id="rId2"/>
    <sheet name="kata" sheetId="2" r:id="rId3"/>
  </sheets>
  <definedNames>
    <definedName name="_xlnm.Print_Area" localSheetId="2">kata!$A:$I</definedName>
    <definedName name="_xlnm.Print_Area" localSheetId="1">kumite!$A:$J</definedName>
  </definedNames>
  <calcPr calcId="145621"/>
</workbook>
</file>

<file path=xl/calcChain.xml><?xml version="1.0" encoding="utf-8"?>
<calcChain xmlns="http://schemas.openxmlformats.org/spreadsheetml/2006/main">
  <c r="G9" i="6" l="1"/>
  <c r="H9" i="6" s="1"/>
  <c r="J9" i="6" s="1"/>
  <c r="I9" i="6" s="1"/>
  <c r="G10" i="6"/>
  <c r="H10" i="6" s="1"/>
  <c r="J10" i="6" s="1"/>
  <c r="I10" i="6" s="1"/>
  <c r="G11" i="6"/>
  <c r="H11" i="6" s="1"/>
  <c r="J11" i="6" s="1"/>
  <c r="I11" i="6" s="1"/>
  <c r="G12" i="6"/>
  <c r="H12" i="6" s="1"/>
  <c r="J12" i="6" s="1"/>
  <c r="I12" i="6" s="1"/>
  <c r="G13" i="6"/>
  <c r="H13" i="6" s="1"/>
  <c r="J13" i="6" s="1"/>
  <c r="I13" i="6" s="1"/>
  <c r="G14" i="6"/>
  <c r="H14" i="6" s="1"/>
  <c r="J14" i="6" s="1"/>
  <c r="I14" i="6" s="1"/>
  <c r="G15" i="6"/>
  <c r="H15" i="6" s="1"/>
  <c r="J15" i="6" s="1"/>
  <c r="I15" i="6" s="1"/>
  <c r="G16" i="6"/>
  <c r="H16" i="6" s="1"/>
  <c r="J16" i="6" s="1"/>
  <c r="I16" i="6" s="1"/>
  <c r="G17" i="6"/>
  <c r="H17" i="6" s="1"/>
  <c r="J17" i="6" s="1"/>
  <c r="I17" i="6" s="1"/>
  <c r="G18" i="6"/>
  <c r="H18" i="6" s="1"/>
  <c r="J18" i="6" s="1"/>
  <c r="I18" i="6" s="1"/>
  <c r="G19" i="6"/>
  <c r="H19" i="6" s="1"/>
  <c r="J19" i="6" s="1"/>
  <c r="I19" i="6" s="1"/>
  <c r="G20" i="6"/>
  <c r="H20" i="6" s="1"/>
  <c r="J20" i="6" s="1"/>
  <c r="I20" i="6" s="1"/>
  <c r="G21" i="6"/>
  <c r="H21" i="6" s="1"/>
  <c r="J21" i="6" s="1"/>
  <c r="I21" i="6" s="1"/>
  <c r="G22" i="6"/>
  <c r="H22" i="6" s="1"/>
  <c r="J22" i="6" s="1"/>
  <c r="I22" i="6" s="1"/>
  <c r="G23" i="6"/>
  <c r="H23" i="6" s="1"/>
  <c r="J23" i="6" s="1"/>
  <c r="I23" i="6" s="1"/>
  <c r="G24" i="6"/>
  <c r="H24" i="6" s="1"/>
  <c r="J24" i="6" s="1"/>
  <c r="I24" i="6" s="1"/>
  <c r="G25" i="6"/>
  <c r="H25" i="6" s="1"/>
  <c r="J25" i="6" s="1"/>
  <c r="I25" i="6" s="1"/>
  <c r="G26" i="6"/>
  <c r="H26" i="6" s="1"/>
  <c r="J26" i="6" s="1"/>
  <c r="I26" i="6" s="1"/>
  <c r="G27" i="6"/>
  <c r="H27" i="6" s="1"/>
  <c r="J27" i="6" s="1"/>
  <c r="I27" i="6" s="1"/>
  <c r="G28" i="6"/>
  <c r="H28" i="6" s="1"/>
  <c r="J28" i="6" s="1"/>
  <c r="I28" i="6" s="1"/>
  <c r="G29" i="6"/>
  <c r="H29" i="6" s="1"/>
  <c r="J29" i="6" s="1"/>
  <c r="I29" i="6" s="1"/>
  <c r="G30" i="6"/>
  <c r="H30" i="6" s="1"/>
  <c r="J30" i="6" s="1"/>
  <c r="I30" i="6" s="1"/>
  <c r="G31" i="6"/>
  <c r="H31" i="6" s="1"/>
  <c r="J31" i="6" s="1"/>
  <c r="I31" i="6" s="1"/>
  <c r="G32" i="6"/>
  <c r="H32" i="6" s="1"/>
  <c r="J32" i="6" s="1"/>
  <c r="I32" i="6" s="1"/>
  <c r="G33" i="6"/>
  <c r="H33" i="6" s="1"/>
  <c r="J33" i="6" s="1"/>
  <c r="I33" i="6" s="1"/>
  <c r="G34" i="6"/>
  <c r="H34" i="6" s="1"/>
  <c r="J34" i="6" s="1"/>
  <c r="I34" i="6" s="1"/>
  <c r="G35" i="6"/>
  <c r="H35" i="6" s="1"/>
  <c r="J35" i="6" s="1"/>
  <c r="I35" i="6" s="1"/>
  <c r="G36" i="6"/>
  <c r="H36" i="6" s="1"/>
  <c r="J36" i="6" s="1"/>
  <c r="I36" i="6" s="1"/>
  <c r="G37" i="6"/>
  <c r="H37" i="6" s="1"/>
  <c r="J37" i="6" s="1"/>
  <c r="I37" i="6" s="1"/>
  <c r="G38" i="6"/>
  <c r="H38" i="6" s="1"/>
  <c r="J38" i="6" s="1"/>
  <c r="I38" i="6" s="1"/>
  <c r="G39" i="6"/>
  <c r="H39" i="6" s="1"/>
  <c r="J39" i="6" s="1"/>
  <c r="I39" i="6" s="1"/>
  <c r="G40" i="6"/>
  <c r="H40" i="6" s="1"/>
  <c r="J40" i="6" s="1"/>
  <c r="I40" i="6" s="1"/>
  <c r="G41" i="6"/>
  <c r="H41" i="6" s="1"/>
  <c r="J41" i="6" s="1"/>
  <c r="I41" i="6" s="1"/>
  <c r="G42" i="6"/>
  <c r="H42" i="6" s="1"/>
  <c r="J42" i="6" s="1"/>
  <c r="I42" i="6" s="1"/>
  <c r="G43" i="6"/>
  <c r="H43" i="6" s="1"/>
  <c r="J43" i="6" s="1"/>
  <c r="I43" i="6" s="1"/>
  <c r="G44" i="6"/>
  <c r="H44" i="6" s="1"/>
  <c r="J44" i="6" s="1"/>
  <c r="I44" i="6" s="1"/>
  <c r="G45" i="6"/>
  <c r="H45" i="6" s="1"/>
  <c r="J45" i="6" s="1"/>
  <c r="I45" i="6" s="1"/>
  <c r="G46" i="6"/>
  <c r="H46" i="6" s="1"/>
  <c r="J46" i="6" s="1"/>
  <c r="I46" i="6" s="1"/>
  <c r="G47" i="6"/>
  <c r="H47" i="6" s="1"/>
  <c r="J47" i="6" s="1"/>
  <c r="I47" i="6" s="1"/>
  <c r="G48" i="6"/>
  <c r="H48" i="6" s="1"/>
  <c r="J48" i="6" s="1"/>
  <c r="I48" i="6" s="1"/>
  <c r="G49" i="6"/>
  <c r="H49" i="6" s="1"/>
  <c r="J49" i="6" s="1"/>
  <c r="I49" i="6" s="1"/>
  <c r="G50" i="6"/>
  <c r="H50" i="6" s="1"/>
  <c r="J50" i="6" s="1"/>
  <c r="I50" i="6" s="1"/>
  <c r="G51" i="6"/>
  <c r="H51" i="6" s="1"/>
  <c r="J51" i="6" s="1"/>
  <c r="I51" i="6" s="1"/>
  <c r="G52" i="6"/>
  <c r="H52" i="6" s="1"/>
  <c r="J52" i="6" s="1"/>
  <c r="I52" i="6" s="1"/>
  <c r="G53" i="6"/>
  <c r="H53" i="6" s="1"/>
  <c r="J53" i="6" s="1"/>
  <c r="I53" i="6" s="1"/>
  <c r="G54" i="6"/>
  <c r="H54" i="6" s="1"/>
  <c r="J54" i="6" s="1"/>
  <c r="I54" i="6" s="1"/>
  <c r="G55" i="6"/>
  <c r="H55" i="6" s="1"/>
  <c r="J55" i="6" s="1"/>
  <c r="I55" i="6" s="1"/>
  <c r="G56" i="6"/>
  <c r="H56" i="6" s="1"/>
  <c r="J56" i="6" s="1"/>
  <c r="I56" i="6" s="1"/>
  <c r="G57" i="6"/>
  <c r="H57" i="6" s="1"/>
  <c r="J57" i="6" s="1"/>
  <c r="I57" i="6" s="1"/>
  <c r="G8" i="6"/>
  <c r="H8" i="6" s="1"/>
  <c r="F9" i="2"/>
  <c r="G9" i="2" s="1"/>
  <c r="F10" i="2"/>
  <c r="G10" i="2" s="1"/>
  <c r="F11" i="2"/>
  <c r="G11" i="2" s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I51" i="2" l="1"/>
  <c r="H51" i="2" s="1"/>
  <c r="J8" i="6"/>
  <c r="I8" i="6" s="1"/>
  <c r="I57" i="2"/>
  <c r="H57" i="2" s="1"/>
  <c r="I56" i="2"/>
  <c r="H56" i="2" s="1"/>
  <c r="I55" i="2"/>
  <c r="H55" i="2" s="1"/>
  <c r="I54" i="2"/>
  <c r="H54" i="2" s="1"/>
  <c r="I53" i="2"/>
  <c r="H53" i="2" s="1"/>
  <c r="I52" i="2"/>
  <c r="H52" i="2" s="1"/>
  <c r="G50" i="2"/>
  <c r="I50" i="2" s="1"/>
  <c r="H50" i="2" s="1"/>
  <c r="G49" i="2"/>
  <c r="I49" i="2" s="1"/>
  <c r="H49" i="2" s="1"/>
  <c r="G48" i="2"/>
  <c r="I48" i="2" s="1"/>
  <c r="H48" i="2" s="1"/>
  <c r="G47" i="2"/>
  <c r="I47" i="2" s="1"/>
  <c r="H47" i="2" s="1"/>
  <c r="G46" i="2"/>
  <c r="I46" i="2" s="1"/>
  <c r="H46" i="2" s="1"/>
  <c r="G45" i="2"/>
  <c r="I45" i="2" s="1"/>
  <c r="H45" i="2" s="1"/>
  <c r="G44" i="2"/>
  <c r="I44" i="2" s="1"/>
  <c r="H44" i="2" s="1"/>
  <c r="G43" i="2"/>
  <c r="I43" i="2" s="1"/>
  <c r="H43" i="2" s="1"/>
  <c r="G42" i="2"/>
  <c r="I42" i="2" s="1"/>
  <c r="H42" i="2" s="1"/>
  <c r="G41" i="2"/>
  <c r="I41" i="2" s="1"/>
  <c r="H41" i="2" s="1"/>
  <c r="G40" i="2"/>
  <c r="I40" i="2" s="1"/>
  <c r="H40" i="2" s="1"/>
  <c r="G39" i="2"/>
  <c r="I39" i="2" s="1"/>
  <c r="H39" i="2" s="1"/>
  <c r="G38" i="2"/>
  <c r="I38" i="2" s="1"/>
  <c r="H38" i="2" s="1"/>
  <c r="G37" i="2"/>
  <c r="I37" i="2" s="1"/>
  <c r="H37" i="2" s="1"/>
  <c r="G36" i="2"/>
  <c r="I36" i="2" s="1"/>
  <c r="H36" i="2" s="1"/>
  <c r="G35" i="2"/>
  <c r="I35" i="2" s="1"/>
  <c r="H35" i="2" s="1"/>
  <c r="G34" i="2"/>
  <c r="I34" i="2" s="1"/>
  <c r="H34" i="2" s="1"/>
  <c r="G33" i="2"/>
  <c r="I33" i="2" s="1"/>
  <c r="H33" i="2" s="1"/>
  <c r="G32" i="2"/>
  <c r="I32" i="2" s="1"/>
  <c r="H32" i="2" s="1"/>
  <c r="G31" i="2"/>
  <c r="I31" i="2" s="1"/>
  <c r="H31" i="2" s="1"/>
  <c r="G30" i="2"/>
  <c r="I30" i="2" s="1"/>
  <c r="H30" i="2" s="1"/>
  <c r="G29" i="2"/>
  <c r="I29" i="2" s="1"/>
  <c r="H29" i="2" s="1"/>
  <c r="G28" i="2"/>
  <c r="I28" i="2" s="1"/>
  <c r="H28" i="2" s="1"/>
  <c r="G27" i="2"/>
  <c r="I27" i="2" s="1"/>
  <c r="H27" i="2" s="1"/>
  <c r="G26" i="2"/>
  <c r="I26" i="2" s="1"/>
  <c r="H26" i="2" s="1"/>
  <c r="G25" i="2"/>
  <c r="I25" i="2" s="1"/>
  <c r="H25" i="2" s="1"/>
  <c r="G24" i="2"/>
  <c r="I24" i="2" s="1"/>
  <c r="H24" i="2" s="1"/>
  <c r="G23" i="2"/>
  <c r="I23" i="2" s="1"/>
  <c r="H23" i="2" s="1"/>
  <c r="G22" i="2"/>
  <c r="I22" i="2" s="1"/>
  <c r="H22" i="2" s="1"/>
  <c r="G21" i="2"/>
  <c r="I21" i="2" s="1"/>
  <c r="H21" i="2" s="1"/>
  <c r="G20" i="2"/>
  <c r="I20" i="2" s="1"/>
  <c r="H20" i="2" s="1"/>
  <c r="G19" i="2"/>
  <c r="I19" i="2" s="1"/>
  <c r="H19" i="2" s="1"/>
  <c r="G18" i="2"/>
  <c r="I18" i="2" s="1"/>
  <c r="H18" i="2" s="1"/>
  <c r="G17" i="2"/>
  <c r="I17" i="2" s="1"/>
  <c r="H17" i="2" s="1"/>
  <c r="G16" i="2"/>
  <c r="I16" i="2" s="1"/>
  <c r="H16" i="2" s="1"/>
  <c r="G15" i="2"/>
  <c r="I15" i="2" s="1"/>
  <c r="H15" i="2" s="1"/>
  <c r="G14" i="2"/>
  <c r="I14" i="2" s="1"/>
  <c r="H14" i="2" s="1"/>
  <c r="G13" i="2"/>
  <c r="I13" i="2" s="1"/>
  <c r="H13" i="2" s="1"/>
  <c r="G12" i="2"/>
  <c r="I12" i="2" s="1"/>
  <c r="H12" i="2" s="1"/>
  <c r="I11" i="2"/>
  <c r="H11" i="2" s="1"/>
  <c r="I10" i="2"/>
  <c r="H10" i="2" s="1"/>
  <c r="I9" i="2"/>
  <c r="H9" i="2" s="1"/>
  <c r="F8" i="2"/>
  <c r="G8" i="2" s="1"/>
  <c r="G7" i="6"/>
  <c r="F7" i="2"/>
  <c r="F14" i="1"/>
  <c r="G14" i="1" s="1"/>
  <c r="F15" i="1"/>
  <c r="G15" i="1" s="1"/>
  <c r="B4" i="2"/>
  <c r="B4" i="6"/>
  <c r="B1" i="2"/>
  <c r="B1" i="6"/>
  <c r="F13" i="1"/>
  <c r="G18" i="1" l="1"/>
  <c r="G16" i="1" s="1"/>
  <c r="I58" i="6"/>
  <c r="F16" i="1"/>
  <c r="I8" i="2" l="1"/>
  <c r="H8" i="2" s="1"/>
  <c r="H58" i="2" s="1"/>
</calcChain>
</file>

<file path=xl/sharedStrings.xml><?xml version="1.0" encoding="utf-8"?>
<sst xmlns="http://schemas.openxmlformats.org/spreadsheetml/2006/main" count="95" uniqueCount="59">
  <si>
    <t>Coordonnées du club</t>
  </si>
  <si>
    <t>Frais</t>
  </si>
  <si>
    <t xml:space="preserve">Nombre d'arbitres : </t>
  </si>
  <si>
    <t>-</t>
  </si>
  <si>
    <t>Arbitres</t>
  </si>
  <si>
    <t>Compétiteurs kata :</t>
  </si>
  <si>
    <t xml:space="preserve">Compétiteurs kumite : </t>
  </si>
  <si>
    <t>Total participations :</t>
  </si>
  <si>
    <t xml:space="preserve"> -</t>
  </si>
  <si>
    <t>Ne remplir que les cellules turquoises. Toutes les autres se remplissent automatiquement.</t>
  </si>
  <si>
    <t>Parfois, seules les données dans les menus déroulants ne peuvent être inscrites.</t>
  </si>
  <si>
    <t>Les statistiques à droite sont des données automatiques. Elles ne peuvent être modifiées.</t>
  </si>
  <si>
    <t>inscriptions kata</t>
  </si>
  <si>
    <t>Nom et Prénom</t>
  </si>
  <si>
    <t>Date de
naissance</t>
  </si>
  <si>
    <t>Catégorie</t>
  </si>
  <si>
    <t>Sexe</t>
  </si>
  <si>
    <t>Ceinture</t>
  </si>
  <si>
    <t>A payer</t>
  </si>
  <si>
    <t>Club</t>
  </si>
  <si>
    <t>U16</t>
  </si>
  <si>
    <t>M</t>
  </si>
  <si>
    <t>bleue</t>
  </si>
  <si>
    <t>KC Exemple</t>
  </si>
  <si>
    <t>non</t>
  </si>
  <si>
    <t>poussins</t>
  </si>
  <si>
    <t>F</t>
  </si>
  <si>
    <t>jaune</t>
  </si>
  <si>
    <t>oui</t>
  </si>
  <si>
    <t>pupilles</t>
  </si>
  <si>
    <t>U10</t>
  </si>
  <si>
    <t>benjamins</t>
  </si>
  <si>
    <t>U12</t>
  </si>
  <si>
    <t>orange</t>
  </si>
  <si>
    <t>minimes</t>
  </si>
  <si>
    <t>U14</t>
  </si>
  <si>
    <t>cadets</t>
  </si>
  <si>
    <t>verte</t>
  </si>
  <si>
    <t>juniors</t>
  </si>
  <si>
    <t>U18</t>
  </si>
  <si>
    <t>+18</t>
  </si>
  <si>
    <t>bleue-marron</t>
  </si>
  <si>
    <t>marron</t>
  </si>
  <si>
    <t>noire</t>
  </si>
  <si>
    <t>inscription kumite</t>
  </si>
  <si>
    <t>Poids (kg)</t>
  </si>
  <si>
    <r>
      <t>Nom du club</t>
    </r>
    <r>
      <rPr>
        <sz val="16"/>
        <rFont val="Calibri"/>
        <family val="2"/>
      </rPr>
      <t xml:space="preserve"> :</t>
    </r>
  </si>
  <si>
    <r>
      <t>Nom du responsable</t>
    </r>
    <r>
      <rPr>
        <sz val="16"/>
        <rFont val="Calibri"/>
        <family val="2"/>
      </rPr>
      <t xml:space="preserve"> :</t>
    </r>
  </si>
  <si>
    <r>
      <t>Téléphone</t>
    </r>
    <r>
      <rPr>
        <sz val="16"/>
        <rFont val="Calibri"/>
        <family val="2"/>
      </rPr>
      <t xml:space="preserve"> : </t>
    </r>
  </si>
  <si>
    <r>
      <t>Arbitres</t>
    </r>
    <r>
      <rPr>
        <sz val="16"/>
        <rFont val="Calibri"/>
        <family val="2"/>
      </rPr>
      <t xml:space="preserve"> :</t>
    </r>
  </si>
  <si>
    <r>
      <t>Total dû</t>
    </r>
    <r>
      <rPr>
        <b/>
        <sz val="10"/>
        <rFont val="Calibri"/>
        <family val="2"/>
      </rPr>
      <t xml:space="preserve"> (à payer à la table centrale)</t>
    </r>
    <r>
      <rPr>
        <b/>
        <sz val="12"/>
        <rFont val="Calibri"/>
        <family val="2"/>
      </rPr>
      <t xml:space="preserve"> :</t>
    </r>
  </si>
  <si>
    <r>
      <t>Instructions</t>
    </r>
    <r>
      <rPr>
        <sz val="11"/>
        <rFont val="Calibri"/>
        <family val="2"/>
      </rPr>
      <t xml:space="preserve"> :</t>
    </r>
  </si>
  <si>
    <t>LEE Bruce</t>
  </si>
  <si>
    <t>CHAN Jackie</t>
  </si>
  <si>
    <t>Vétéran</t>
  </si>
  <si>
    <t>Age</t>
  </si>
  <si>
    <t>tournoi de karate de collonge-bellerive</t>
  </si>
  <si>
    <r>
      <t>E-mail</t>
    </r>
    <r>
      <rPr>
        <sz val="16"/>
        <rFont val="Calibri"/>
        <family val="2"/>
      </rPr>
      <t xml:space="preserve"> :</t>
    </r>
  </si>
  <si>
    <t>En cas de problème, merci d'appeler Cédric THEVOZ au 079 773 61 05 ou faire un mail à cedric@geneva-karate.ch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</si>
</sst>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.\-"/>
    <numFmt numFmtId="165" formatCode="_ * #,##0.\-_ ;_ * \-#,##0.00_ ;_ * &quot;-&quot;??_ ;_ @_ "/>
    <numFmt numFmtId="166" formatCode="dd/mm/yyyy;@"/>
    <numFmt numFmtId="167" formatCode="[$-100C]\ d\ mmmm\ yyyy"/>
  </numFmts>
  <fonts count="33" x14ac:knownFonts="1">
    <font>
      <sz val="11"/>
      <name val="Arial"/>
    </font>
    <font>
      <sz val="8"/>
      <name val="Arial"/>
      <family val="2"/>
    </font>
    <font>
      <b/>
      <sz val="18"/>
      <color indexed="12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u/>
      <sz val="15"/>
      <color indexed="12"/>
      <name val="Calibri"/>
      <family val="2"/>
    </font>
    <font>
      <u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u/>
      <sz val="16"/>
      <name val="Calibri"/>
      <family val="2"/>
    </font>
    <font>
      <b/>
      <u/>
      <sz val="11"/>
      <name val="Calibri"/>
      <family val="2"/>
    </font>
    <font>
      <b/>
      <sz val="10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5"/>
      <color indexed="12"/>
      <name val="Calibri"/>
      <family val="2"/>
    </font>
    <font>
      <b/>
      <u/>
      <sz val="11"/>
      <color indexed="21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0"/>
      <name val="Arial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Protection="1"/>
    <xf numFmtId="0" fontId="9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vertical="center"/>
    </xf>
    <xf numFmtId="0" fontId="9" fillId="0" borderId="5" xfId="0" applyNumberFormat="1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3" fillId="0" borderId="7" xfId="0" applyNumberFormat="1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3" fillId="0" borderId="8" xfId="0" applyNumberFormat="1" applyFont="1" applyBorder="1" applyAlignment="1" applyProtection="1">
      <alignment vertical="center"/>
    </xf>
    <xf numFmtId="0" fontId="9" fillId="0" borderId="2" xfId="0" applyNumberFormat="1" applyFont="1" applyBorder="1" applyAlignment="1" applyProtection="1">
      <alignment horizontal="center" vertical="center"/>
    </xf>
    <xf numFmtId="164" fontId="9" fillId="0" borderId="9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9" fillId="3" borderId="10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164" fontId="9" fillId="3" borderId="12" xfId="0" applyNumberFormat="1" applyFont="1" applyFill="1" applyBorder="1" applyAlignment="1" applyProtection="1">
      <alignment vertical="center"/>
    </xf>
    <xf numFmtId="0" fontId="13" fillId="0" borderId="0" xfId="0" applyNumberFormat="1" applyFont="1" applyAlignment="1" applyProtection="1">
      <alignment vertical="center"/>
    </xf>
    <xf numFmtId="0" fontId="14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vertical="center"/>
    </xf>
    <xf numFmtId="14" fontId="22" fillId="0" borderId="1" xfId="0" applyNumberFormat="1" applyFont="1" applyBorder="1" applyAlignment="1" applyProtection="1">
      <alignment horizontal="center" vertical="center"/>
    </xf>
    <xf numFmtId="165" fontId="22" fillId="0" borderId="1" xfId="0" applyNumberFormat="1" applyFont="1" applyBorder="1" applyAlignment="1" applyProtection="1">
      <alignment horizontal="center" vertical="center"/>
    </xf>
    <xf numFmtId="165" fontId="22" fillId="0" borderId="13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vertical="center"/>
      <protection locked="0"/>
    </xf>
    <xf numFmtId="166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165" fontId="22" fillId="0" borderId="10" xfId="0" applyNumberFormat="1" applyFont="1" applyBorder="1" applyAlignment="1" applyProtection="1">
      <alignment horizontal="center" vertical="center"/>
    </xf>
    <xf numFmtId="165" fontId="14" fillId="0" borderId="1" xfId="0" applyNumberFormat="1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165" fontId="25" fillId="0" borderId="1" xfId="0" applyNumberFormat="1" applyFont="1" applyBorder="1" applyAlignment="1" applyProtection="1">
      <alignment horizontal="center" vertical="center"/>
    </xf>
    <xf numFmtId="0" fontId="15" fillId="0" borderId="0" xfId="0" applyFont="1" applyProtection="1"/>
    <xf numFmtId="0" fontId="26" fillId="0" borderId="0" xfId="0" applyFont="1" applyProtection="1"/>
    <xf numFmtId="0" fontId="12" fillId="4" borderId="1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wrapText="1"/>
    </xf>
    <xf numFmtId="0" fontId="12" fillId="0" borderId="0" xfId="0" applyFont="1" applyProtection="1"/>
    <xf numFmtId="0" fontId="20" fillId="0" borderId="0" xfId="0" applyFont="1" applyProtection="1"/>
    <xf numFmtId="0" fontId="14" fillId="0" borderId="0" xfId="0" applyFont="1" applyProtection="1"/>
    <xf numFmtId="0" fontId="23" fillId="0" borderId="0" xfId="0" applyFont="1" applyProtection="1"/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49" fontId="31" fillId="0" borderId="0" xfId="0" applyNumberFormat="1" applyFont="1" applyAlignment="1" applyProtection="1">
      <alignment horizontal="left" vertical="center"/>
    </xf>
    <xf numFmtId="0" fontId="28" fillId="0" borderId="0" xfId="0" applyFont="1" applyFill="1" applyProtection="1"/>
    <xf numFmtId="0" fontId="32" fillId="0" borderId="0" xfId="0" applyFont="1" applyFill="1" applyAlignment="1" applyProtection="1">
      <alignment horizontal="center" vertical="center"/>
    </xf>
    <xf numFmtId="0" fontId="29" fillId="0" borderId="0" xfId="0" applyFont="1" applyFill="1" applyProtection="1"/>
    <xf numFmtId="0" fontId="30" fillId="0" borderId="0" xfId="0" applyFont="1" applyFill="1" applyProtection="1"/>
    <xf numFmtId="0" fontId="31" fillId="0" borderId="0" xfId="0" applyFont="1" applyFill="1" applyAlignment="1" applyProtection="1">
      <alignment vertical="center"/>
    </xf>
    <xf numFmtId="14" fontId="31" fillId="0" borderId="0" xfId="0" applyNumberFormat="1" applyFont="1" applyFill="1" applyAlignment="1" applyProtection="1">
      <alignment vertical="center"/>
    </xf>
    <xf numFmtId="49" fontId="31" fillId="0" borderId="0" xfId="0" applyNumberFormat="1" applyFont="1" applyFill="1" applyAlignment="1" applyProtection="1">
      <alignment horizontal="left" vertical="center"/>
    </xf>
    <xf numFmtId="0" fontId="31" fillId="0" borderId="0" xfId="0" applyFont="1" applyFill="1" applyProtection="1"/>
    <xf numFmtId="0" fontId="27" fillId="0" borderId="1" xfId="0" applyFont="1" applyFill="1" applyBorder="1" applyAlignment="1">
      <alignment horizontal="center" vertical="center"/>
    </xf>
    <xf numFmtId="49" fontId="28" fillId="0" borderId="0" xfId="0" applyNumberFormat="1" applyFont="1" applyFill="1" applyProtection="1"/>
    <xf numFmtId="167" fontId="2" fillId="0" borderId="0" xfId="0" applyNumberFormat="1" applyFont="1" applyAlignment="1" applyProtection="1">
      <alignment horizontal="center"/>
    </xf>
    <xf numFmtId="14" fontId="4" fillId="0" borderId="0" xfId="0" applyNumberFormat="1" applyFont="1" applyProtection="1"/>
    <xf numFmtId="0" fontId="27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7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</cellXfs>
  <cellStyles count="1">
    <cellStyle name="Normal" xfId="0" builtinId="0"/>
  </cellStyles>
  <dxfs count="6">
    <dxf>
      <font>
        <b val="0"/>
        <i val="0"/>
        <color theme="0"/>
      </font>
    </dxf>
    <dxf>
      <font>
        <b/>
        <i val="0"/>
      </font>
    </dxf>
    <dxf>
      <font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</dxf>
    <dxf>
      <font>
        <b/>
        <i val="0"/>
      </font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C16" sqref="C16"/>
    </sheetView>
  </sheetViews>
  <sheetFormatPr baseColWidth="10" defaultRowHeight="15.75" x14ac:dyDescent="0.25"/>
  <cols>
    <col min="1" max="1" width="3.375" style="3" bestFit="1" customWidth="1"/>
    <col min="2" max="2" width="29.75" style="3" bestFit="1" customWidth="1"/>
    <col min="3" max="3" width="55.125" style="3" customWidth="1"/>
    <col min="4" max="4" width="13.875" style="3" customWidth="1"/>
    <col min="5" max="5" width="23.125" style="1" customWidth="1"/>
    <col min="6" max="6" width="18.125" style="2" customWidth="1"/>
    <col min="7" max="16384" width="11" style="3"/>
  </cols>
  <sheetData>
    <row r="1" spans="2:7" ht="23.25" x14ac:dyDescent="0.35">
      <c r="B1" s="84" t="s">
        <v>56</v>
      </c>
      <c r="C1" s="84"/>
      <c r="D1" s="84"/>
    </row>
    <row r="2" spans="2:7" ht="23.25" x14ac:dyDescent="0.35">
      <c r="B2" s="86">
        <v>42834</v>
      </c>
      <c r="C2" s="86"/>
      <c r="D2" s="86"/>
    </row>
    <row r="3" spans="2:7" ht="23.25" x14ac:dyDescent="0.35">
      <c r="B3" s="80"/>
      <c r="C3" s="80"/>
      <c r="D3" s="80"/>
    </row>
    <row r="4" spans="2:7" ht="19.5" x14ac:dyDescent="0.3">
      <c r="B4" s="85" t="s">
        <v>0</v>
      </c>
      <c r="C4" s="85"/>
      <c r="D4" s="85"/>
    </row>
    <row r="5" spans="2:7" ht="21" customHeight="1" x14ac:dyDescent="0.25"/>
    <row r="6" spans="2:7" ht="21" customHeight="1" x14ac:dyDescent="0.25">
      <c r="B6" s="5" t="s">
        <v>46</v>
      </c>
      <c r="C6" s="6"/>
    </row>
    <row r="7" spans="2:7" ht="21" customHeight="1" x14ac:dyDescent="0.25">
      <c r="B7" s="5"/>
      <c r="C7" s="7"/>
    </row>
    <row r="8" spans="2:7" s="10" customFormat="1" ht="21" customHeight="1" x14ac:dyDescent="0.25">
      <c r="B8" s="8" t="s">
        <v>47</v>
      </c>
      <c r="C8" s="9"/>
      <c r="E8" s="11"/>
      <c r="F8" s="11"/>
      <c r="G8" s="11"/>
    </row>
    <row r="9" spans="2:7" s="10" customFormat="1" ht="21" customHeight="1" x14ac:dyDescent="0.25">
      <c r="B9" s="12"/>
      <c r="C9" s="13"/>
      <c r="E9" s="11"/>
      <c r="F9" s="11"/>
      <c r="G9" s="11"/>
    </row>
    <row r="10" spans="2:7" s="10" customFormat="1" ht="21" customHeight="1" x14ac:dyDescent="0.25">
      <c r="B10" s="12" t="s">
        <v>48</v>
      </c>
      <c r="C10" s="9"/>
      <c r="E10" s="14"/>
      <c r="F10" s="14"/>
    </row>
    <row r="11" spans="2:7" s="10" customFormat="1" ht="21" customHeight="1" x14ac:dyDescent="0.25">
      <c r="B11" s="12"/>
      <c r="C11" s="83"/>
      <c r="E11" s="14"/>
      <c r="F11" s="11" t="s">
        <v>1</v>
      </c>
      <c r="G11" s="11"/>
    </row>
    <row r="12" spans="2:7" s="10" customFormat="1" ht="21" customHeight="1" x14ac:dyDescent="0.25">
      <c r="B12" s="12" t="s">
        <v>57</v>
      </c>
      <c r="C12" s="9"/>
      <c r="E12" s="14"/>
      <c r="F12" s="14"/>
      <c r="G12" s="11"/>
    </row>
    <row r="13" spans="2:7" s="10" customFormat="1" ht="21" customHeight="1" x14ac:dyDescent="0.25">
      <c r="B13" s="12"/>
      <c r="C13" s="15"/>
      <c r="E13" s="16" t="s">
        <v>2</v>
      </c>
      <c r="F13" s="17">
        <f>COUNTA(C16:C26)</f>
        <v>0</v>
      </c>
      <c r="G13" s="18" t="s">
        <v>3</v>
      </c>
    </row>
    <row r="14" spans="2:7" s="10" customFormat="1" ht="21" customHeight="1" x14ac:dyDescent="0.3">
      <c r="B14" s="85" t="s">
        <v>4</v>
      </c>
      <c r="C14" s="85"/>
      <c r="D14" s="85"/>
      <c r="E14" s="19" t="s">
        <v>5</v>
      </c>
      <c r="F14" s="20">
        <f>COUNTA(kata!B8:B57)</f>
        <v>0</v>
      </c>
      <c r="G14" s="21">
        <f>F14*10</f>
        <v>0</v>
      </c>
    </row>
    <row r="15" spans="2:7" s="10" customFormat="1" ht="21" customHeight="1" x14ac:dyDescent="0.25">
      <c r="E15" s="19" t="s">
        <v>6</v>
      </c>
      <c r="F15" s="20">
        <f>COUNTA(kumite!B8:B57)</f>
        <v>0</v>
      </c>
      <c r="G15" s="21">
        <f>F15*10</f>
        <v>0</v>
      </c>
    </row>
    <row r="16" spans="2:7" s="10" customFormat="1" ht="21" customHeight="1" x14ac:dyDescent="0.25">
      <c r="B16" s="12" t="s">
        <v>49</v>
      </c>
      <c r="C16" s="9"/>
      <c r="E16" s="23" t="s">
        <v>7</v>
      </c>
      <c r="F16" s="24">
        <f>SUM(F14:F15)</f>
        <v>0</v>
      </c>
      <c r="G16" s="25">
        <f>G18</f>
        <v>0</v>
      </c>
    </row>
    <row r="17" spans="1:7" s="10" customFormat="1" ht="21" customHeight="1" x14ac:dyDescent="0.25">
      <c r="B17" s="22"/>
      <c r="C17" s="9"/>
      <c r="E17" s="1"/>
      <c r="F17" s="2"/>
      <c r="G17" s="11"/>
    </row>
    <row r="18" spans="1:7" s="10" customFormat="1" ht="21" customHeight="1" x14ac:dyDescent="0.25">
      <c r="B18" s="26"/>
      <c r="C18" s="9"/>
      <c r="E18" s="27" t="s">
        <v>50</v>
      </c>
      <c r="F18" s="28"/>
      <c r="G18" s="29">
        <f>SUM(G14:G15)</f>
        <v>0</v>
      </c>
    </row>
    <row r="19" spans="1:7" s="10" customFormat="1" ht="21" customHeight="1" x14ac:dyDescent="0.25">
      <c r="B19" s="26"/>
      <c r="C19" s="9"/>
      <c r="D19" s="3"/>
      <c r="E19" s="1"/>
      <c r="F19" s="2"/>
      <c r="G19" s="11"/>
    </row>
    <row r="20" spans="1:7" s="10" customFormat="1" ht="21" customHeight="1" x14ac:dyDescent="0.25">
      <c r="B20" s="26"/>
      <c r="C20" s="9"/>
      <c r="D20" s="3"/>
      <c r="E20" s="1"/>
      <c r="F20" s="2"/>
      <c r="G20" s="11"/>
    </row>
    <row r="21" spans="1:7" s="10" customFormat="1" ht="21" customHeight="1" x14ac:dyDescent="0.25">
      <c r="B21" s="26"/>
      <c r="C21" s="9"/>
      <c r="D21" s="14"/>
      <c r="E21" s="1"/>
      <c r="F21" s="2"/>
      <c r="G21" s="1"/>
    </row>
    <row r="22" spans="1:7" s="10" customFormat="1" ht="21" customHeight="1" x14ac:dyDescent="0.25">
      <c r="B22" s="26"/>
      <c r="C22" s="9"/>
      <c r="D22" s="14"/>
      <c r="E22" s="1"/>
      <c r="F22" s="2"/>
      <c r="G22" s="1"/>
    </row>
    <row r="23" spans="1:7" ht="21" customHeight="1" x14ac:dyDescent="0.25">
      <c r="B23" s="26"/>
      <c r="C23" s="9"/>
      <c r="D23" s="14"/>
    </row>
    <row r="24" spans="1:7" ht="21" customHeight="1" x14ac:dyDescent="0.25">
      <c r="B24" s="26"/>
      <c r="C24" s="9"/>
      <c r="D24" s="14"/>
    </row>
    <row r="25" spans="1:7" ht="21" customHeight="1" x14ac:dyDescent="0.25">
      <c r="B25" s="26"/>
      <c r="C25" s="9"/>
      <c r="D25" s="14"/>
      <c r="G25" s="14"/>
    </row>
    <row r="26" spans="1:7" ht="21" customHeight="1" x14ac:dyDescent="0.25">
      <c r="B26" s="10"/>
      <c r="C26" s="9"/>
      <c r="D26" s="14"/>
      <c r="G26" s="14"/>
    </row>
    <row r="27" spans="1:7" s="14" customFormat="1" ht="21" customHeight="1" x14ac:dyDescent="0.2">
      <c r="E27" s="1"/>
      <c r="F27" s="2"/>
    </row>
    <row r="28" spans="1:7" s="14" customFormat="1" ht="21" customHeight="1" x14ac:dyDescent="0.2">
      <c r="B28" s="30" t="s">
        <v>51</v>
      </c>
      <c r="E28" s="1"/>
      <c r="F28" s="2"/>
    </row>
    <row r="29" spans="1:7" s="14" customFormat="1" ht="21" customHeight="1" x14ac:dyDescent="0.2">
      <c r="A29" s="14" t="s">
        <v>8</v>
      </c>
      <c r="B29" s="31" t="s">
        <v>9</v>
      </c>
      <c r="E29" s="1"/>
      <c r="F29" s="2"/>
    </row>
    <row r="30" spans="1:7" s="14" customFormat="1" ht="21" customHeight="1" x14ac:dyDescent="0.25">
      <c r="A30" s="14" t="s">
        <v>8</v>
      </c>
      <c r="B30" s="31" t="s">
        <v>10</v>
      </c>
      <c r="C30" s="3"/>
      <c r="D30" s="3"/>
      <c r="E30" s="1"/>
      <c r="F30" s="2"/>
    </row>
    <row r="31" spans="1:7" s="14" customFormat="1" ht="21" customHeight="1" x14ac:dyDescent="0.25">
      <c r="A31" s="14" t="s">
        <v>8</v>
      </c>
      <c r="B31" s="31" t="s">
        <v>11</v>
      </c>
      <c r="C31" s="3"/>
      <c r="D31" s="3"/>
      <c r="E31" s="1"/>
      <c r="F31" s="2"/>
    </row>
    <row r="32" spans="1:7" s="14" customFormat="1" ht="21" customHeight="1" x14ac:dyDescent="0.25">
      <c r="A32" s="14" t="s">
        <v>8</v>
      </c>
      <c r="B32" s="31" t="s">
        <v>58</v>
      </c>
      <c r="C32" s="3"/>
      <c r="D32" s="3"/>
      <c r="E32" s="1"/>
      <c r="F32" s="2"/>
    </row>
    <row r="33" spans="1:7" s="14" customFormat="1" ht="21" customHeight="1" x14ac:dyDescent="0.25">
      <c r="C33" s="3"/>
      <c r="D33" s="3"/>
      <c r="E33" s="1"/>
      <c r="F33" s="2"/>
      <c r="G33" s="3"/>
    </row>
    <row r="34" spans="1:7" s="14" customFormat="1" ht="21" customHeight="1" x14ac:dyDescent="0.25">
      <c r="A34" s="3"/>
      <c r="B34" s="3"/>
      <c r="C34" s="3"/>
      <c r="D34" s="3"/>
      <c r="E34" s="1"/>
      <c r="F34" s="2"/>
      <c r="G34" s="3"/>
    </row>
    <row r="35" spans="1:7" ht="21" customHeight="1" x14ac:dyDescent="0.25"/>
    <row r="36" spans="1:7" ht="21" customHeight="1" x14ac:dyDescent="0.25"/>
    <row r="37" spans="1:7" ht="21" customHeight="1" x14ac:dyDescent="0.25"/>
    <row r="38" spans="1:7" ht="21" customHeight="1" x14ac:dyDescent="0.25"/>
    <row r="39" spans="1:7" ht="21" customHeight="1" x14ac:dyDescent="0.25"/>
    <row r="40" spans="1:7" ht="21" customHeight="1" x14ac:dyDescent="0.25"/>
    <row r="41" spans="1:7" ht="21" customHeight="1" x14ac:dyDescent="0.25"/>
    <row r="42" spans="1:7" ht="21" customHeight="1" x14ac:dyDescent="0.25"/>
    <row r="43" spans="1:7" ht="21" customHeight="1" x14ac:dyDescent="0.25"/>
    <row r="44" spans="1:7" ht="21" customHeight="1" x14ac:dyDescent="0.25"/>
    <row r="45" spans="1:7" ht="21" customHeight="1" x14ac:dyDescent="0.25"/>
    <row r="46" spans="1:7" ht="21" customHeight="1" x14ac:dyDescent="0.25"/>
    <row r="47" spans="1:7" ht="21" customHeight="1" x14ac:dyDescent="0.25"/>
    <row r="48" spans="1:7" ht="21" customHeight="1" x14ac:dyDescent="0.25"/>
    <row r="49" ht="21" customHeight="1" x14ac:dyDescent="0.25"/>
    <row r="50" ht="21" customHeight="1" x14ac:dyDescent="0.25"/>
    <row r="51" ht="21" customHeight="1" x14ac:dyDescent="0.25"/>
    <row r="52" ht="21" customHeight="1" x14ac:dyDescent="0.25"/>
    <row r="53" ht="21" customHeight="1" x14ac:dyDescent="0.25"/>
    <row r="54" ht="21" customHeight="1" x14ac:dyDescent="0.25"/>
  </sheetData>
  <sheetProtection password="CC55" sheet="1" objects="1" scenarios="1" selectLockedCells="1"/>
  <mergeCells count="4">
    <mergeCell ref="B1:D1"/>
    <mergeCell ref="B4:D4"/>
    <mergeCell ref="B14:D14"/>
    <mergeCell ref="B2:D2"/>
  </mergeCells>
  <phoneticPr fontId="1" type="noConversion"/>
  <pageMargins left="0.78740157499999996" right="0.78740157499999996" top="0.984251969" bottom="0.984251969" header="0.4921259845" footer="0.4921259845"/>
  <pageSetup paperSize="9" scale="75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1"/>
  <sheetViews>
    <sheetView workbookViewId="0">
      <selection activeCell="B8" sqref="B8:F9"/>
    </sheetView>
  </sheetViews>
  <sheetFormatPr baseColWidth="10" defaultRowHeight="15.75" x14ac:dyDescent="0.2"/>
  <cols>
    <col min="1" max="1" width="3.375" style="1" bestFit="1" customWidth="1"/>
    <col min="2" max="2" width="27.125" style="1" customWidth="1"/>
    <col min="3" max="3" width="15.625" style="1" bestFit="1" customWidth="1"/>
    <col min="4" max="4" width="6.25" style="1" customWidth="1"/>
    <col min="5" max="5" width="8.875" style="1" bestFit="1" customWidth="1"/>
    <col min="6" max="6" width="11.5" style="1" bestFit="1" customWidth="1"/>
    <col min="7" max="8" width="11.5" style="1" customWidth="1"/>
    <col min="9" max="9" width="8.875" style="1" customWidth="1"/>
    <col min="10" max="10" width="22.625" style="1" bestFit="1" customWidth="1"/>
    <col min="11" max="11" width="2.75" style="65" customWidth="1"/>
    <col min="12" max="12" width="11" style="65"/>
    <col min="13" max="13" width="5" style="65" bestFit="1" customWidth="1"/>
    <col min="14" max="14" width="14.875" style="65" bestFit="1" customWidth="1"/>
    <col min="15" max="15" width="4.25" style="65" bestFit="1" customWidth="1"/>
    <col min="16" max="16" width="11.75" style="65" bestFit="1" customWidth="1"/>
    <col min="17" max="19" width="11" style="65"/>
    <col min="20" max="21" width="11" style="32"/>
    <col min="22" max="16384" width="11" style="1"/>
  </cols>
  <sheetData>
    <row r="1" spans="1:21" ht="23.25" x14ac:dyDescent="0.2">
      <c r="B1" s="87" t="str">
        <f>'Coordonnées et arbitres'!B1:D1</f>
        <v>tournoi de karate de collonge-bellerive</v>
      </c>
      <c r="C1" s="87"/>
      <c r="D1" s="87"/>
      <c r="E1" s="87"/>
      <c r="F1" s="87"/>
      <c r="G1" s="87"/>
      <c r="H1" s="87"/>
      <c r="I1" s="87"/>
      <c r="J1" s="87"/>
    </row>
    <row r="2" spans="1:21" x14ac:dyDescent="0.2">
      <c r="B2" s="33"/>
      <c r="C2" s="33"/>
      <c r="D2" s="33"/>
      <c r="E2" s="33"/>
      <c r="F2" s="33"/>
      <c r="G2" s="33"/>
      <c r="H2" s="33"/>
    </row>
    <row r="3" spans="1:21" ht="19.5" x14ac:dyDescent="0.2">
      <c r="B3" s="88" t="s">
        <v>44</v>
      </c>
      <c r="C3" s="88"/>
      <c r="D3" s="88"/>
      <c r="E3" s="88"/>
      <c r="F3" s="88"/>
      <c r="G3" s="88"/>
      <c r="H3" s="88"/>
      <c r="I3" s="88"/>
      <c r="J3" s="88"/>
    </row>
    <row r="4" spans="1:21" ht="27.75" customHeight="1" x14ac:dyDescent="0.2">
      <c r="B4" s="89">
        <f>'Coordonnées et arbitres'!C6</f>
        <v>0</v>
      </c>
      <c r="C4" s="89"/>
      <c r="D4" s="89"/>
      <c r="E4" s="89"/>
      <c r="F4" s="89"/>
      <c r="G4" s="89"/>
      <c r="H4" s="89"/>
      <c r="I4" s="89"/>
      <c r="J4" s="89"/>
    </row>
    <row r="5" spans="1:21" s="11" customFormat="1" ht="21" customHeight="1" x14ac:dyDescent="0.2">
      <c r="B5" s="34"/>
      <c r="C5" s="35"/>
      <c r="D5" s="35"/>
      <c r="E5" s="35"/>
      <c r="F5" s="35"/>
      <c r="G5" s="13"/>
      <c r="H5" s="13"/>
      <c r="K5" s="66"/>
      <c r="L5" s="66"/>
      <c r="M5" s="66"/>
      <c r="N5" s="66"/>
      <c r="O5" s="66"/>
      <c r="P5" s="66"/>
      <c r="Q5" s="66"/>
      <c r="R5" s="66"/>
      <c r="S5" s="66"/>
      <c r="T5" s="36"/>
      <c r="U5" s="36"/>
    </row>
    <row r="6" spans="1:21" s="39" customFormat="1" ht="25.5" x14ac:dyDescent="0.2">
      <c r="A6" s="37"/>
      <c r="B6" s="37" t="s">
        <v>13</v>
      </c>
      <c r="C6" s="38" t="s">
        <v>14</v>
      </c>
      <c r="D6" s="37" t="s">
        <v>16</v>
      </c>
      <c r="E6" s="37" t="s">
        <v>45</v>
      </c>
      <c r="F6" s="37" t="s">
        <v>17</v>
      </c>
      <c r="G6" s="38" t="s">
        <v>55</v>
      </c>
      <c r="H6" s="38" t="s">
        <v>15</v>
      </c>
      <c r="I6" s="37" t="s">
        <v>18</v>
      </c>
      <c r="J6" s="37" t="s">
        <v>19</v>
      </c>
      <c r="K6" s="67"/>
      <c r="L6" s="67"/>
      <c r="M6" s="67"/>
      <c r="N6" s="67"/>
      <c r="O6" s="67"/>
      <c r="P6" s="67"/>
      <c r="Q6" s="67"/>
      <c r="R6" s="67"/>
      <c r="S6" s="67"/>
      <c r="T6" s="40"/>
      <c r="U6" s="40"/>
    </row>
    <row r="7" spans="1:21" s="47" customFormat="1" ht="20.100000000000001" customHeight="1" x14ac:dyDescent="0.2">
      <c r="A7" s="41">
        <v>0</v>
      </c>
      <c r="B7" s="42" t="s">
        <v>52</v>
      </c>
      <c r="C7" s="43">
        <v>36207</v>
      </c>
      <c r="D7" s="41" t="s">
        <v>21</v>
      </c>
      <c r="E7" s="41">
        <v>41</v>
      </c>
      <c r="F7" s="41" t="s">
        <v>22</v>
      </c>
      <c r="G7" s="82" t="str">
        <f>IF(C7&lt;&gt;"",DATEDIF(C7,42484,"y")&amp;"","")</f>
        <v>17</v>
      </c>
      <c r="H7" s="43" t="s">
        <v>20</v>
      </c>
      <c r="I7" s="44">
        <v>10</v>
      </c>
      <c r="J7" s="45" t="s">
        <v>23</v>
      </c>
      <c r="K7" s="68"/>
      <c r="L7" s="68"/>
      <c r="M7" s="68"/>
      <c r="N7" s="68"/>
      <c r="O7" s="68"/>
      <c r="P7" s="68"/>
      <c r="Q7" s="68"/>
      <c r="R7" s="68"/>
      <c r="S7" s="68"/>
      <c r="T7" s="48"/>
      <c r="U7" s="48"/>
    </row>
    <row r="8" spans="1:21" s="47" customFormat="1" ht="20.100000000000001" customHeight="1" x14ac:dyDescent="0.2">
      <c r="A8" s="49">
        <v>1</v>
      </c>
      <c r="B8" s="50"/>
      <c r="C8" s="51"/>
      <c r="D8" s="52"/>
      <c r="E8" s="52"/>
      <c r="F8" s="52"/>
      <c r="G8" s="55">
        <f>DATEDIF(C8,'Coordonnées et arbitres'!$B$2,"Y")</f>
        <v>117</v>
      </c>
      <c r="H8" s="55" t="str">
        <f t="shared" ref="H8:H57" si="0">IF(G8&lt;=6,"U8",IF(G8=7,"U8",IF(G8=8,"U10",IF(G8=9,"U10",IF(G8=10,"U12",IF(G8=11,"U12",IF(G8=12,"U14","")))))))&amp;IF(G8=13,"U14",IF(G8=14,"U16",IF(G8=15,"U16",IF(G8=16,"U18",IF(G8=17,"U18",IF(G8=18,"+18",IF(G8=19,"+18","")))))))&amp;IF(G8=20,"+18",IF(G8=21,"+18",IF(G8=22,"+18",IF(G8=23,"+18",IF(G8=24,"+18",IF(G8=25,"+18",IF(G8=26,"+18","")))))))&amp;IF(G8=27,"+18",IF(G8=28,"+18",IF(G8=29,"+18",IF(G8=30,"+18",IF(G8=31,"+18",IF(G8=32,"+18",IF(G8=33,"+18","")))))))&amp;IF(G8=34,"+18",IF(G8&gt;=35,"Vétérans",""))</f>
        <v>Vétérans</v>
      </c>
      <c r="I8" s="53">
        <f>SUMIF(J8,'Coordonnées et arbitres'!$C$6,$I$60)</f>
        <v>0</v>
      </c>
      <c r="J8" s="54" t="str">
        <f>IF(COUNTA(B8:H8)=7,'Coordonnées et arbitres'!$C$6,"")</f>
        <v/>
      </c>
      <c r="K8" s="68" t="s">
        <v>21</v>
      </c>
      <c r="L8" s="68"/>
      <c r="M8" s="68">
        <v>18</v>
      </c>
      <c r="N8" s="68" t="s">
        <v>27</v>
      </c>
      <c r="O8" s="68" t="s">
        <v>24</v>
      </c>
      <c r="P8" s="68" t="s">
        <v>30</v>
      </c>
      <c r="Q8" s="68"/>
      <c r="R8" s="68"/>
      <c r="S8" s="68"/>
      <c r="T8" s="48"/>
      <c r="U8" s="48"/>
    </row>
    <row r="9" spans="1:21" s="47" customFormat="1" ht="20.100000000000001" customHeight="1" x14ac:dyDescent="0.2">
      <c r="A9" s="49">
        <v>2</v>
      </c>
      <c r="B9" s="50"/>
      <c r="C9" s="51"/>
      <c r="D9" s="52"/>
      <c r="E9" s="52"/>
      <c r="F9" s="52"/>
      <c r="G9" s="55">
        <f>DATEDIF(C9,'Coordonnées et arbitres'!$B$2,"Y")</f>
        <v>117</v>
      </c>
      <c r="H9" s="55" t="str">
        <f t="shared" si="0"/>
        <v>Vétérans</v>
      </c>
      <c r="I9" s="53">
        <f>SUMIF(J9,'Coordonnées et arbitres'!$C$6,$I$60)</f>
        <v>0</v>
      </c>
      <c r="J9" s="54" t="str">
        <f>IF(COUNTA(B9:H9)=7,'Coordonnées et arbitres'!$C$6,"")</f>
        <v/>
      </c>
      <c r="K9" s="68" t="s">
        <v>26</v>
      </c>
      <c r="L9" s="68">
        <v>2008</v>
      </c>
      <c r="M9" s="68">
        <v>19</v>
      </c>
      <c r="N9" s="68" t="s">
        <v>33</v>
      </c>
      <c r="O9" s="68" t="s">
        <v>28</v>
      </c>
      <c r="P9" s="68" t="s">
        <v>32</v>
      </c>
      <c r="Q9" s="68"/>
      <c r="R9" s="68"/>
      <c r="S9" s="68"/>
      <c r="T9" s="48"/>
      <c r="U9" s="48"/>
    </row>
    <row r="10" spans="1:21" s="47" customFormat="1" ht="20.100000000000001" customHeight="1" x14ac:dyDescent="0.2">
      <c r="A10" s="55">
        <v>3</v>
      </c>
      <c r="B10" s="50"/>
      <c r="C10" s="51"/>
      <c r="D10" s="52"/>
      <c r="E10" s="52"/>
      <c r="F10" s="52"/>
      <c r="G10" s="55">
        <f>DATEDIF(C10,'Coordonnées et arbitres'!$B$2,"Y")</f>
        <v>117</v>
      </c>
      <c r="H10" s="55" t="str">
        <f t="shared" si="0"/>
        <v>Vétérans</v>
      </c>
      <c r="I10" s="53">
        <f>SUMIF(J10,'Coordonnées et arbitres'!$C$6,$I$60)</f>
        <v>0</v>
      </c>
      <c r="J10" s="54" t="str">
        <f>IF(COUNTA(B10:H10)=7,'Coordonnées et arbitres'!$C$6,"")</f>
        <v/>
      </c>
      <c r="K10" s="68"/>
      <c r="L10" s="68">
        <v>2007</v>
      </c>
      <c r="M10" s="68">
        <v>20</v>
      </c>
      <c r="N10" s="68" t="s">
        <v>37</v>
      </c>
      <c r="O10" s="68"/>
      <c r="P10" s="68" t="s">
        <v>35</v>
      </c>
      <c r="Q10" s="68"/>
      <c r="R10" s="68"/>
      <c r="S10" s="68"/>
      <c r="T10" s="48"/>
      <c r="U10" s="48"/>
    </row>
    <row r="11" spans="1:21" s="47" customFormat="1" ht="20.100000000000001" customHeight="1" x14ac:dyDescent="0.2">
      <c r="A11" s="49">
        <v>4</v>
      </c>
      <c r="B11" s="50"/>
      <c r="C11" s="51"/>
      <c r="D11" s="52"/>
      <c r="E11" s="52"/>
      <c r="F11" s="52"/>
      <c r="G11" s="55">
        <f>DATEDIF(C11,'Coordonnées et arbitres'!$B$2,"Y")</f>
        <v>117</v>
      </c>
      <c r="H11" s="55" t="str">
        <f t="shared" si="0"/>
        <v>Vétérans</v>
      </c>
      <c r="I11" s="53">
        <f>SUMIF(J11,'Coordonnées et arbitres'!$C$6,$I$60)</f>
        <v>0</v>
      </c>
      <c r="J11" s="54" t="str">
        <f>IF(COUNTA(B11:H11)=7,'Coordonnées et arbitres'!$C$6,"")</f>
        <v/>
      </c>
      <c r="K11" s="68"/>
      <c r="L11" s="68">
        <v>2006</v>
      </c>
      <c r="M11" s="68">
        <v>21</v>
      </c>
      <c r="N11" s="68" t="s">
        <v>22</v>
      </c>
      <c r="O11" s="68"/>
      <c r="P11" s="68" t="s">
        <v>20</v>
      </c>
      <c r="Q11" s="68"/>
      <c r="R11" s="68"/>
      <c r="S11" s="68"/>
      <c r="T11" s="48"/>
      <c r="U11" s="48"/>
    </row>
    <row r="12" spans="1:21" s="47" customFormat="1" ht="20.100000000000001" customHeight="1" x14ac:dyDescent="0.2">
      <c r="A12" s="49">
        <v>5</v>
      </c>
      <c r="B12" s="50"/>
      <c r="C12" s="51"/>
      <c r="D12" s="52"/>
      <c r="E12" s="52"/>
      <c r="F12" s="52"/>
      <c r="G12" s="55">
        <f>DATEDIF(C12,'Coordonnées et arbitres'!$B$2,"Y")</f>
        <v>117</v>
      </c>
      <c r="H12" s="55" t="str">
        <f t="shared" si="0"/>
        <v>Vétérans</v>
      </c>
      <c r="I12" s="53">
        <f>SUMIF(J12,'Coordonnées et arbitres'!$C$6,$I$60)</f>
        <v>0</v>
      </c>
      <c r="J12" s="54" t="str">
        <f>IF(COUNTA(B12:H12)=7,'Coordonnées et arbitres'!$C$6,"")</f>
        <v/>
      </c>
      <c r="K12" s="68"/>
      <c r="L12" s="68">
        <v>2005</v>
      </c>
      <c r="M12" s="68">
        <v>22</v>
      </c>
      <c r="N12" s="68" t="s">
        <v>41</v>
      </c>
      <c r="O12" s="68"/>
      <c r="P12" s="68" t="s">
        <v>39</v>
      </c>
      <c r="Q12" s="68"/>
      <c r="R12" s="68"/>
      <c r="S12" s="68"/>
      <c r="T12" s="48"/>
      <c r="U12" s="48"/>
    </row>
    <row r="13" spans="1:21" s="47" customFormat="1" ht="20.100000000000001" customHeight="1" x14ac:dyDescent="0.2">
      <c r="A13" s="49">
        <v>6</v>
      </c>
      <c r="B13" s="50"/>
      <c r="C13" s="51"/>
      <c r="D13" s="52"/>
      <c r="E13" s="52"/>
      <c r="F13" s="52"/>
      <c r="G13" s="55">
        <f>DATEDIF(C13,'Coordonnées et arbitres'!$B$2,"Y")</f>
        <v>117</v>
      </c>
      <c r="H13" s="55" t="str">
        <f t="shared" si="0"/>
        <v>Vétérans</v>
      </c>
      <c r="I13" s="53">
        <f>SUMIF(J13,'Coordonnées et arbitres'!$C$6,$I$60)</f>
        <v>0</v>
      </c>
      <c r="J13" s="54" t="str">
        <f>IF(COUNTA(B13:H13)=7,'Coordonnées et arbitres'!$C$6,"")</f>
        <v/>
      </c>
      <c r="K13" s="68"/>
      <c r="L13" s="68">
        <v>2004</v>
      </c>
      <c r="M13" s="68">
        <v>23</v>
      </c>
      <c r="N13" s="68" t="s">
        <v>42</v>
      </c>
      <c r="O13" s="68"/>
      <c r="P13" s="69" t="s">
        <v>40</v>
      </c>
      <c r="Q13" s="68"/>
      <c r="R13" s="68"/>
      <c r="S13" s="68"/>
      <c r="T13" s="48"/>
      <c r="U13" s="48"/>
    </row>
    <row r="14" spans="1:21" s="47" customFormat="1" ht="20.100000000000001" customHeight="1" x14ac:dyDescent="0.2">
      <c r="A14" s="49">
        <v>7</v>
      </c>
      <c r="B14" s="50"/>
      <c r="C14" s="51"/>
      <c r="D14" s="52"/>
      <c r="E14" s="52"/>
      <c r="F14" s="52"/>
      <c r="G14" s="55">
        <f>DATEDIF(C14,'Coordonnées et arbitres'!$B$2,"Y")</f>
        <v>117</v>
      </c>
      <c r="H14" s="55" t="str">
        <f t="shared" si="0"/>
        <v>Vétérans</v>
      </c>
      <c r="I14" s="53">
        <f>SUMIF(J14,'Coordonnées et arbitres'!$C$6,$I$60)</f>
        <v>0</v>
      </c>
      <c r="J14" s="54" t="str">
        <f>IF(COUNTA(B14:H14)=7,'Coordonnées et arbitres'!$C$6,"")</f>
        <v/>
      </c>
      <c r="K14" s="68"/>
      <c r="L14" s="68">
        <v>2003</v>
      </c>
      <c r="M14" s="68">
        <v>24</v>
      </c>
      <c r="N14" s="68" t="s">
        <v>43</v>
      </c>
      <c r="O14" s="68"/>
      <c r="P14" s="68" t="s">
        <v>54</v>
      </c>
      <c r="Q14" s="68"/>
      <c r="R14" s="68"/>
      <c r="S14" s="68"/>
      <c r="T14" s="48"/>
      <c r="U14" s="48"/>
    </row>
    <row r="15" spans="1:21" s="47" customFormat="1" ht="20.100000000000001" customHeight="1" x14ac:dyDescent="0.2">
      <c r="A15" s="49">
        <v>8</v>
      </c>
      <c r="B15" s="50"/>
      <c r="C15" s="51"/>
      <c r="D15" s="52"/>
      <c r="E15" s="52"/>
      <c r="F15" s="52"/>
      <c r="G15" s="55">
        <f>DATEDIF(C15,'Coordonnées et arbitres'!$B$2,"Y")</f>
        <v>117</v>
      </c>
      <c r="H15" s="55" t="str">
        <f t="shared" si="0"/>
        <v>Vétérans</v>
      </c>
      <c r="I15" s="53">
        <f>SUMIF(J15,'Coordonnées et arbitres'!$C$6,$I$60)</f>
        <v>0</v>
      </c>
      <c r="J15" s="54" t="str">
        <f>IF(COUNTA(B15:H15)=7,'Coordonnées et arbitres'!$C$6,"")</f>
        <v/>
      </c>
      <c r="K15" s="68"/>
      <c r="L15" s="68">
        <v>2002</v>
      </c>
      <c r="M15" s="68">
        <v>25</v>
      </c>
      <c r="N15" s="68"/>
      <c r="O15" s="68"/>
      <c r="P15" s="68"/>
      <c r="Q15" s="68"/>
      <c r="R15" s="68"/>
      <c r="S15" s="68"/>
      <c r="T15" s="48"/>
      <c r="U15" s="48"/>
    </row>
    <row r="16" spans="1:21" s="47" customFormat="1" ht="20.100000000000001" customHeight="1" x14ac:dyDescent="0.2">
      <c r="A16" s="49">
        <v>9</v>
      </c>
      <c r="B16" s="50"/>
      <c r="C16" s="51"/>
      <c r="D16" s="52"/>
      <c r="E16" s="52"/>
      <c r="F16" s="52"/>
      <c r="G16" s="55">
        <f>DATEDIF(C16,'Coordonnées et arbitres'!$B$2,"Y")</f>
        <v>117</v>
      </c>
      <c r="H16" s="55" t="str">
        <f t="shared" si="0"/>
        <v>Vétérans</v>
      </c>
      <c r="I16" s="53">
        <f>SUMIF(J16,'Coordonnées et arbitres'!$C$6,$I$60)</f>
        <v>0</v>
      </c>
      <c r="J16" s="54" t="str">
        <f>IF(COUNTA(B16:H16)=7,'Coordonnées et arbitres'!$C$6,"")</f>
        <v/>
      </c>
      <c r="K16" s="68"/>
      <c r="L16" s="68">
        <v>2001</v>
      </c>
      <c r="M16" s="68">
        <v>26</v>
      </c>
      <c r="N16" s="68"/>
      <c r="O16" s="68"/>
      <c r="P16" s="68"/>
      <c r="Q16" s="68"/>
      <c r="R16" s="68"/>
      <c r="S16" s="68"/>
      <c r="T16" s="48"/>
      <c r="U16" s="48"/>
    </row>
    <row r="17" spans="1:21" s="47" customFormat="1" ht="20.100000000000001" customHeight="1" x14ac:dyDescent="0.2">
      <c r="A17" s="49">
        <v>10</v>
      </c>
      <c r="B17" s="50"/>
      <c r="C17" s="51"/>
      <c r="D17" s="52"/>
      <c r="E17" s="52"/>
      <c r="F17" s="52"/>
      <c r="G17" s="55">
        <f>DATEDIF(C17,'Coordonnées et arbitres'!$B$2,"Y")</f>
        <v>117</v>
      </c>
      <c r="H17" s="55" t="str">
        <f t="shared" si="0"/>
        <v>Vétérans</v>
      </c>
      <c r="I17" s="53">
        <f>SUMIF(J17,'Coordonnées et arbitres'!$C$6,$I$60)</f>
        <v>0</v>
      </c>
      <c r="J17" s="54" t="str">
        <f>IF(COUNTA(B17:H17)=7,'Coordonnées et arbitres'!$C$6,"")</f>
        <v/>
      </c>
      <c r="K17" s="68"/>
      <c r="L17" s="68">
        <v>2000</v>
      </c>
      <c r="M17" s="68">
        <v>27</v>
      </c>
      <c r="N17" s="68"/>
      <c r="O17" s="68"/>
      <c r="P17" s="68"/>
      <c r="Q17" s="68"/>
      <c r="R17" s="68"/>
      <c r="S17" s="68"/>
      <c r="T17" s="48"/>
      <c r="U17" s="48"/>
    </row>
    <row r="18" spans="1:21" s="47" customFormat="1" ht="20.100000000000001" customHeight="1" x14ac:dyDescent="0.2">
      <c r="A18" s="49">
        <v>11</v>
      </c>
      <c r="B18" s="50"/>
      <c r="C18" s="51"/>
      <c r="D18" s="52"/>
      <c r="E18" s="52"/>
      <c r="F18" s="52"/>
      <c r="G18" s="55">
        <f>DATEDIF(C18,'Coordonnées et arbitres'!$B$2,"Y")</f>
        <v>117</v>
      </c>
      <c r="H18" s="55" t="str">
        <f t="shared" si="0"/>
        <v>Vétérans</v>
      </c>
      <c r="I18" s="53">
        <f>SUMIF(J18,'Coordonnées et arbitres'!$C$6,$I$60)</f>
        <v>0</v>
      </c>
      <c r="J18" s="54" t="str">
        <f>IF(COUNTA(B18:H18)=7,'Coordonnées et arbitres'!$C$6,"")</f>
        <v/>
      </c>
      <c r="K18" s="68"/>
      <c r="L18" s="68">
        <v>1999</v>
      </c>
      <c r="M18" s="68">
        <v>28</v>
      </c>
      <c r="N18" s="68"/>
      <c r="O18" s="68"/>
      <c r="P18" s="68"/>
      <c r="Q18" s="68"/>
      <c r="R18" s="68"/>
      <c r="S18" s="68"/>
      <c r="T18" s="48"/>
      <c r="U18" s="48"/>
    </row>
    <row r="19" spans="1:21" s="47" customFormat="1" ht="20.100000000000001" customHeight="1" x14ac:dyDescent="0.2">
      <c r="A19" s="49">
        <v>12</v>
      </c>
      <c r="B19" s="50"/>
      <c r="C19" s="51"/>
      <c r="D19" s="52"/>
      <c r="E19" s="52"/>
      <c r="F19" s="52"/>
      <c r="G19" s="55">
        <f>DATEDIF(C19,'Coordonnées et arbitres'!$B$2,"Y")</f>
        <v>117</v>
      </c>
      <c r="H19" s="55" t="str">
        <f t="shared" si="0"/>
        <v>Vétérans</v>
      </c>
      <c r="I19" s="53">
        <f>SUMIF(J19,'Coordonnées et arbitres'!$C$6,$I$60)</f>
        <v>0</v>
      </c>
      <c r="J19" s="54" t="str">
        <f>IF(COUNTA(B19:H19)=7,'Coordonnées et arbitres'!$C$6,"")</f>
        <v/>
      </c>
      <c r="K19" s="68"/>
      <c r="L19" s="68">
        <v>1998</v>
      </c>
      <c r="M19" s="68">
        <v>29</v>
      </c>
      <c r="N19" s="68"/>
      <c r="O19" s="68"/>
      <c r="P19" s="68"/>
      <c r="Q19" s="68"/>
      <c r="R19" s="68"/>
      <c r="S19" s="68"/>
      <c r="T19" s="48"/>
      <c r="U19" s="48"/>
    </row>
    <row r="20" spans="1:21" s="47" customFormat="1" ht="20.100000000000001" customHeight="1" x14ac:dyDescent="0.2">
      <c r="A20" s="49">
        <v>13</v>
      </c>
      <c r="B20" s="50"/>
      <c r="C20" s="51"/>
      <c r="D20" s="52"/>
      <c r="E20" s="52"/>
      <c r="F20" s="52"/>
      <c r="G20" s="55">
        <f>DATEDIF(C20,'Coordonnées et arbitres'!$B$2,"Y")</f>
        <v>117</v>
      </c>
      <c r="H20" s="55" t="str">
        <f t="shared" si="0"/>
        <v>Vétérans</v>
      </c>
      <c r="I20" s="53">
        <f>SUMIF(J20,'Coordonnées et arbitres'!$C$6,$I$60)</f>
        <v>0</v>
      </c>
      <c r="J20" s="54" t="str">
        <f>IF(COUNTA(B20:H20)=7,'Coordonnées et arbitres'!$C$6,"")</f>
        <v/>
      </c>
      <c r="K20" s="68"/>
      <c r="L20" s="68">
        <v>1997</v>
      </c>
      <c r="M20" s="68">
        <v>30</v>
      </c>
      <c r="N20" s="68"/>
      <c r="O20" s="68"/>
      <c r="P20" s="68"/>
      <c r="Q20" s="68"/>
      <c r="R20" s="68"/>
      <c r="S20" s="68"/>
      <c r="T20" s="48"/>
      <c r="U20" s="48"/>
    </row>
    <row r="21" spans="1:21" s="47" customFormat="1" ht="20.100000000000001" customHeight="1" x14ac:dyDescent="0.2">
      <c r="A21" s="49">
        <v>14</v>
      </c>
      <c r="B21" s="50"/>
      <c r="C21" s="51"/>
      <c r="D21" s="52"/>
      <c r="E21" s="52"/>
      <c r="F21" s="52"/>
      <c r="G21" s="55">
        <f>DATEDIF(C21,'Coordonnées et arbitres'!$B$2,"Y")</f>
        <v>117</v>
      </c>
      <c r="H21" s="55" t="str">
        <f t="shared" si="0"/>
        <v>Vétérans</v>
      </c>
      <c r="I21" s="53">
        <f>SUMIF(J21,'Coordonnées et arbitres'!$C$6,$I$60)</f>
        <v>0</v>
      </c>
      <c r="J21" s="54" t="str">
        <f>IF(COUNTA(B21:H21)=7,'Coordonnées et arbitres'!$C$6,"")</f>
        <v/>
      </c>
      <c r="K21" s="68"/>
      <c r="L21" s="68">
        <v>1996</v>
      </c>
      <c r="M21" s="68">
        <v>31</v>
      </c>
      <c r="N21" s="68"/>
      <c r="O21" s="68"/>
      <c r="P21" s="68"/>
      <c r="Q21" s="68"/>
      <c r="R21" s="68"/>
      <c r="S21" s="68"/>
      <c r="T21" s="48"/>
      <c r="U21" s="48"/>
    </row>
    <row r="22" spans="1:21" s="47" customFormat="1" ht="20.100000000000001" customHeight="1" x14ac:dyDescent="0.2">
      <c r="A22" s="49">
        <v>15</v>
      </c>
      <c r="B22" s="50"/>
      <c r="C22" s="51"/>
      <c r="D22" s="52"/>
      <c r="E22" s="52"/>
      <c r="F22" s="52"/>
      <c r="G22" s="55">
        <f>DATEDIF(C22,'Coordonnées et arbitres'!$B$2,"Y")</f>
        <v>117</v>
      </c>
      <c r="H22" s="55" t="str">
        <f t="shared" si="0"/>
        <v>Vétérans</v>
      </c>
      <c r="I22" s="53">
        <f>SUMIF(J22,'Coordonnées et arbitres'!$C$6,$I$60)</f>
        <v>0</v>
      </c>
      <c r="J22" s="54" t="str">
        <f>IF(COUNTA(B22:H22)=7,'Coordonnées et arbitres'!$C$6,"")</f>
        <v/>
      </c>
      <c r="K22" s="68"/>
      <c r="L22" s="68">
        <v>1995</v>
      </c>
      <c r="M22" s="68">
        <v>32</v>
      </c>
      <c r="N22" s="68"/>
      <c r="O22" s="68"/>
      <c r="P22" s="68"/>
      <c r="Q22" s="68"/>
      <c r="R22" s="68"/>
      <c r="S22" s="68"/>
      <c r="T22" s="48"/>
      <c r="U22" s="48"/>
    </row>
    <row r="23" spans="1:21" s="47" customFormat="1" ht="20.100000000000001" customHeight="1" x14ac:dyDescent="0.2">
      <c r="A23" s="49">
        <v>16</v>
      </c>
      <c r="B23" s="50"/>
      <c r="C23" s="51"/>
      <c r="D23" s="52"/>
      <c r="E23" s="52"/>
      <c r="F23" s="52"/>
      <c r="G23" s="55">
        <f>DATEDIF(C23,'Coordonnées et arbitres'!$B$2,"Y")</f>
        <v>117</v>
      </c>
      <c r="H23" s="55" t="str">
        <f t="shared" si="0"/>
        <v>Vétérans</v>
      </c>
      <c r="I23" s="53">
        <f>SUMIF(J23,'Coordonnées et arbitres'!$C$6,$I$60)</f>
        <v>0</v>
      </c>
      <c r="J23" s="54" t="str">
        <f>IF(COUNTA(B23:H23)=7,'Coordonnées et arbitres'!$C$6,"")</f>
        <v/>
      </c>
      <c r="K23" s="68"/>
      <c r="L23" s="68">
        <v>1994</v>
      </c>
      <c r="M23" s="68">
        <v>33</v>
      </c>
      <c r="N23" s="68"/>
      <c r="O23" s="68"/>
      <c r="P23" s="68"/>
      <c r="Q23" s="68"/>
      <c r="R23" s="68"/>
      <c r="S23" s="68"/>
      <c r="T23" s="48"/>
      <c r="U23" s="48"/>
    </row>
    <row r="24" spans="1:21" s="47" customFormat="1" ht="20.100000000000001" customHeight="1" x14ac:dyDescent="0.2">
      <c r="A24" s="49">
        <v>17</v>
      </c>
      <c r="B24" s="50"/>
      <c r="C24" s="51"/>
      <c r="D24" s="52"/>
      <c r="E24" s="52"/>
      <c r="F24" s="52"/>
      <c r="G24" s="55">
        <f>DATEDIF(C24,'Coordonnées et arbitres'!$B$2,"Y")</f>
        <v>117</v>
      </c>
      <c r="H24" s="55" t="str">
        <f t="shared" si="0"/>
        <v>Vétérans</v>
      </c>
      <c r="I24" s="53">
        <f>SUMIF(J24,'Coordonnées et arbitres'!$C$6,$I$60)</f>
        <v>0</v>
      </c>
      <c r="J24" s="54" t="str">
        <f>IF(COUNTA(B24:H24)=7,'Coordonnées et arbitres'!$C$6,"")</f>
        <v/>
      </c>
      <c r="K24" s="68"/>
      <c r="L24" s="68">
        <v>1993</v>
      </c>
      <c r="M24" s="68">
        <v>34</v>
      </c>
      <c r="N24" s="68"/>
      <c r="O24" s="68"/>
      <c r="P24" s="68"/>
      <c r="Q24" s="68"/>
      <c r="R24" s="68"/>
      <c r="S24" s="68"/>
      <c r="T24" s="48"/>
      <c r="U24" s="48"/>
    </row>
    <row r="25" spans="1:21" s="47" customFormat="1" ht="20.100000000000001" customHeight="1" x14ac:dyDescent="0.2">
      <c r="A25" s="49">
        <v>18</v>
      </c>
      <c r="B25" s="50"/>
      <c r="C25" s="51"/>
      <c r="D25" s="52"/>
      <c r="E25" s="52"/>
      <c r="F25" s="52"/>
      <c r="G25" s="55">
        <f>DATEDIF(C25,'Coordonnées et arbitres'!$B$2,"Y")</f>
        <v>117</v>
      </c>
      <c r="H25" s="55" t="str">
        <f t="shared" si="0"/>
        <v>Vétérans</v>
      </c>
      <c r="I25" s="53">
        <f>SUMIF(J25,'Coordonnées et arbitres'!$C$6,$I$60)</f>
        <v>0</v>
      </c>
      <c r="J25" s="54" t="str">
        <f>IF(COUNTA(B25:H25)=7,'Coordonnées et arbitres'!$C$6,"")</f>
        <v/>
      </c>
      <c r="K25" s="68"/>
      <c r="L25" s="65"/>
      <c r="M25" s="68">
        <v>35</v>
      </c>
      <c r="N25" s="68"/>
      <c r="O25" s="68"/>
      <c r="P25" s="68"/>
      <c r="Q25" s="68"/>
      <c r="R25" s="68"/>
      <c r="S25" s="68"/>
      <c r="T25" s="48"/>
      <c r="U25" s="48"/>
    </row>
    <row r="26" spans="1:21" s="47" customFormat="1" ht="20.100000000000001" customHeight="1" x14ac:dyDescent="0.2">
      <c r="A26" s="49">
        <v>19</v>
      </c>
      <c r="B26" s="50"/>
      <c r="C26" s="51"/>
      <c r="D26" s="52"/>
      <c r="E26" s="52"/>
      <c r="F26" s="52"/>
      <c r="G26" s="55">
        <f>DATEDIF(C26,'Coordonnées et arbitres'!$B$2,"Y")</f>
        <v>117</v>
      </c>
      <c r="H26" s="55" t="str">
        <f t="shared" si="0"/>
        <v>Vétérans</v>
      </c>
      <c r="I26" s="53">
        <f>SUMIF(J26,'Coordonnées et arbitres'!$C$6,$I$60)</f>
        <v>0</v>
      </c>
      <c r="J26" s="54" t="str">
        <f>IF(COUNTA(B26:H26)=7,'Coordonnées et arbitres'!$C$6,"")</f>
        <v/>
      </c>
      <c r="K26" s="68"/>
      <c r="L26" s="65"/>
      <c r="M26" s="68">
        <v>36</v>
      </c>
      <c r="N26" s="68"/>
      <c r="O26" s="68"/>
      <c r="P26" s="68"/>
      <c r="Q26" s="68"/>
      <c r="R26" s="68"/>
      <c r="S26" s="68"/>
      <c r="T26" s="48"/>
      <c r="U26" s="48"/>
    </row>
    <row r="27" spans="1:21" s="47" customFormat="1" ht="20.100000000000001" customHeight="1" x14ac:dyDescent="0.2">
      <c r="A27" s="49">
        <v>20</v>
      </c>
      <c r="B27" s="50"/>
      <c r="C27" s="51"/>
      <c r="D27" s="52"/>
      <c r="E27" s="52"/>
      <c r="F27" s="52"/>
      <c r="G27" s="55">
        <f>DATEDIF(C27,'Coordonnées et arbitres'!$B$2,"Y")</f>
        <v>117</v>
      </c>
      <c r="H27" s="55" t="str">
        <f t="shared" si="0"/>
        <v>Vétérans</v>
      </c>
      <c r="I27" s="53">
        <f>SUMIF(J27,'Coordonnées et arbitres'!$C$6,$I$60)</f>
        <v>0</v>
      </c>
      <c r="J27" s="54" t="str">
        <f>IF(COUNTA(B27:H27)=7,'Coordonnées et arbitres'!$C$6,"")</f>
        <v/>
      </c>
      <c r="K27" s="68"/>
      <c r="L27" s="65"/>
      <c r="M27" s="68">
        <v>37</v>
      </c>
      <c r="N27" s="68"/>
      <c r="O27" s="68"/>
      <c r="P27" s="68"/>
      <c r="Q27" s="68"/>
      <c r="R27" s="68"/>
      <c r="S27" s="68"/>
      <c r="T27" s="48"/>
      <c r="U27" s="48"/>
    </row>
    <row r="28" spans="1:21" s="47" customFormat="1" ht="20.100000000000001" customHeight="1" x14ac:dyDescent="0.2">
      <c r="A28" s="49">
        <v>21</v>
      </c>
      <c r="B28" s="50"/>
      <c r="C28" s="51"/>
      <c r="D28" s="52"/>
      <c r="E28" s="52"/>
      <c r="F28" s="52"/>
      <c r="G28" s="55">
        <f>DATEDIF(C28,'Coordonnées et arbitres'!$B$2,"Y")</f>
        <v>117</v>
      </c>
      <c r="H28" s="55" t="str">
        <f t="shared" si="0"/>
        <v>Vétérans</v>
      </c>
      <c r="I28" s="53">
        <f>SUMIF(J28,'Coordonnées et arbitres'!$C$6,$I$60)</f>
        <v>0</v>
      </c>
      <c r="J28" s="54" t="str">
        <f>IF(COUNTA(B28:H28)=7,'Coordonnées et arbitres'!$C$6,"")</f>
        <v/>
      </c>
      <c r="K28" s="68"/>
      <c r="L28" s="65"/>
      <c r="M28" s="68">
        <v>38</v>
      </c>
      <c r="N28" s="68"/>
      <c r="O28" s="68"/>
      <c r="P28" s="68"/>
      <c r="Q28" s="68"/>
      <c r="R28" s="68"/>
      <c r="S28" s="68"/>
      <c r="T28" s="48"/>
      <c r="U28" s="48"/>
    </row>
    <row r="29" spans="1:21" s="47" customFormat="1" ht="20.100000000000001" customHeight="1" x14ac:dyDescent="0.2">
      <c r="A29" s="49">
        <v>22</v>
      </c>
      <c r="B29" s="50"/>
      <c r="C29" s="51"/>
      <c r="D29" s="52"/>
      <c r="E29" s="52"/>
      <c r="F29" s="52"/>
      <c r="G29" s="55">
        <f>DATEDIF(C29,'Coordonnées et arbitres'!$B$2,"Y")</f>
        <v>117</v>
      </c>
      <c r="H29" s="55" t="str">
        <f t="shared" si="0"/>
        <v>Vétérans</v>
      </c>
      <c r="I29" s="53">
        <f>SUMIF(J29,'Coordonnées et arbitres'!$C$6,$I$60)</f>
        <v>0</v>
      </c>
      <c r="J29" s="54" t="str">
        <f>IF(COUNTA(B29:H29)=7,'Coordonnées et arbitres'!$C$6,"")</f>
        <v/>
      </c>
      <c r="K29" s="68"/>
      <c r="L29" s="65"/>
      <c r="M29" s="68">
        <v>39</v>
      </c>
      <c r="N29" s="68"/>
      <c r="O29" s="68"/>
      <c r="P29" s="68"/>
      <c r="Q29" s="68"/>
      <c r="R29" s="68"/>
      <c r="S29" s="68"/>
      <c r="T29" s="48"/>
      <c r="U29" s="48"/>
    </row>
    <row r="30" spans="1:21" s="47" customFormat="1" ht="20.100000000000001" customHeight="1" x14ac:dyDescent="0.2">
      <c r="A30" s="49">
        <v>23</v>
      </c>
      <c r="B30" s="50"/>
      <c r="C30" s="51"/>
      <c r="D30" s="52"/>
      <c r="E30" s="52"/>
      <c r="F30" s="52"/>
      <c r="G30" s="55">
        <f>DATEDIF(C30,'Coordonnées et arbitres'!$B$2,"Y")</f>
        <v>117</v>
      </c>
      <c r="H30" s="55" t="str">
        <f t="shared" si="0"/>
        <v>Vétérans</v>
      </c>
      <c r="I30" s="53">
        <f>SUMIF(J30,'Coordonnées et arbitres'!$C$6,$I$60)</f>
        <v>0</v>
      </c>
      <c r="J30" s="54" t="str">
        <f>IF(COUNTA(B30:H30)=7,'Coordonnées et arbitres'!$C$6,"")</f>
        <v/>
      </c>
      <c r="K30" s="68"/>
      <c r="L30" s="65"/>
      <c r="M30" s="68">
        <v>40</v>
      </c>
      <c r="N30" s="68"/>
      <c r="O30" s="68"/>
      <c r="P30" s="68"/>
      <c r="Q30" s="68"/>
      <c r="R30" s="68"/>
      <c r="S30" s="68"/>
      <c r="T30" s="48"/>
      <c r="U30" s="48"/>
    </row>
    <row r="31" spans="1:21" s="47" customFormat="1" ht="20.100000000000001" customHeight="1" x14ac:dyDescent="0.2">
      <c r="A31" s="49">
        <v>24</v>
      </c>
      <c r="B31" s="50"/>
      <c r="C31" s="51"/>
      <c r="D31" s="52"/>
      <c r="E31" s="52"/>
      <c r="F31" s="52"/>
      <c r="G31" s="55">
        <f>DATEDIF(C31,'Coordonnées et arbitres'!$B$2,"Y")</f>
        <v>117</v>
      </c>
      <c r="H31" s="55" t="str">
        <f t="shared" si="0"/>
        <v>Vétérans</v>
      </c>
      <c r="I31" s="53">
        <f>SUMIF(J31,'Coordonnées et arbitres'!$C$6,$I$60)</f>
        <v>0</v>
      </c>
      <c r="J31" s="54" t="str">
        <f>IF(COUNTA(B31:H31)=7,'Coordonnées et arbitres'!$C$6,"")</f>
        <v/>
      </c>
      <c r="K31" s="68"/>
      <c r="L31" s="65"/>
      <c r="M31" s="68">
        <v>41</v>
      </c>
      <c r="N31" s="68"/>
      <c r="O31" s="68"/>
      <c r="P31" s="68"/>
      <c r="Q31" s="68"/>
      <c r="R31" s="68"/>
      <c r="S31" s="68"/>
      <c r="T31" s="48"/>
      <c r="U31" s="48"/>
    </row>
    <row r="32" spans="1:21" s="47" customFormat="1" ht="20.100000000000001" customHeight="1" x14ac:dyDescent="0.2">
      <c r="A32" s="49">
        <v>25</v>
      </c>
      <c r="B32" s="50"/>
      <c r="C32" s="51"/>
      <c r="D32" s="52"/>
      <c r="E32" s="52"/>
      <c r="F32" s="52"/>
      <c r="G32" s="55">
        <f>DATEDIF(C32,'Coordonnées et arbitres'!$B$2,"Y")</f>
        <v>117</v>
      </c>
      <c r="H32" s="55" t="str">
        <f t="shared" si="0"/>
        <v>Vétérans</v>
      </c>
      <c r="I32" s="53">
        <f>SUMIF(J32,'Coordonnées et arbitres'!$C$6,$I$60)</f>
        <v>0</v>
      </c>
      <c r="J32" s="54" t="str">
        <f>IF(COUNTA(B32:H32)=7,'Coordonnées et arbitres'!$C$6,"")</f>
        <v/>
      </c>
      <c r="K32" s="68"/>
      <c r="L32" s="65"/>
      <c r="M32" s="68">
        <v>42</v>
      </c>
      <c r="N32" s="68"/>
      <c r="O32" s="68"/>
      <c r="P32" s="68"/>
      <c r="Q32" s="68"/>
      <c r="R32" s="68"/>
      <c r="S32" s="68"/>
      <c r="T32" s="48"/>
      <c r="U32" s="48"/>
    </row>
    <row r="33" spans="1:21" s="47" customFormat="1" ht="20.100000000000001" customHeight="1" x14ac:dyDescent="0.2">
      <c r="A33" s="49">
        <v>26</v>
      </c>
      <c r="B33" s="50"/>
      <c r="C33" s="51"/>
      <c r="D33" s="52"/>
      <c r="E33" s="52"/>
      <c r="F33" s="52"/>
      <c r="G33" s="55">
        <f>DATEDIF(C33,'Coordonnées et arbitres'!$B$2,"Y")</f>
        <v>117</v>
      </c>
      <c r="H33" s="55" t="str">
        <f t="shared" si="0"/>
        <v>Vétérans</v>
      </c>
      <c r="I33" s="53">
        <f>SUMIF(J33,'Coordonnées et arbitres'!$C$6,$I$60)</f>
        <v>0</v>
      </c>
      <c r="J33" s="54" t="str">
        <f>IF(COUNTA(B33:H33)=7,'Coordonnées et arbitres'!$C$6,"")</f>
        <v/>
      </c>
      <c r="K33" s="68"/>
      <c r="L33" s="65"/>
      <c r="M33" s="68">
        <v>43</v>
      </c>
      <c r="N33" s="68"/>
      <c r="O33" s="68"/>
      <c r="P33" s="68"/>
      <c r="Q33" s="68"/>
      <c r="R33" s="68"/>
      <c r="S33" s="68"/>
      <c r="T33" s="48"/>
      <c r="U33" s="48"/>
    </row>
    <row r="34" spans="1:21" s="47" customFormat="1" ht="20.100000000000001" customHeight="1" x14ac:dyDescent="0.2">
      <c r="A34" s="49">
        <v>27</v>
      </c>
      <c r="B34" s="50"/>
      <c r="C34" s="51"/>
      <c r="D34" s="52"/>
      <c r="E34" s="52"/>
      <c r="F34" s="52"/>
      <c r="G34" s="55">
        <f>DATEDIF(C34,'Coordonnées et arbitres'!$B$2,"Y")</f>
        <v>117</v>
      </c>
      <c r="H34" s="55" t="str">
        <f t="shared" si="0"/>
        <v>Vétérans</v>
      </c>
      <c r="I34" s="53">
        <f>SUMIF(J34,'Coordonnées et arbitres'!$C$6,$I$60)</f>
        <v>0</v>
      </c>
      <c r="J34" s="54" t="str">
        <f>IF(COUNTA(B34:H34)=7,'Coordonnées et arbitres'!$C$6,"")</f>
        <v/>
      </c>
      <c r="K34" s="68"/>
      <c r="L34" s="65"/>
      <c r="M34" s="68">
        <v>44</v>
      </c>
      <c r="N34" s="68"/>
      <c r="O34" s="68"/>
      <c r="P34" s="68"/>
      <c r="Q34" s="68"/>
      <c r="R34" s="68"/>
      <c r="S34" s="68"/>
      <c r="T34" s="48"/>
      <c r="U34" s="48"/>
    </row>
    <row r="35" spans="1:21" s="47" customFormat="1" ht="20.100000000000001" customHeight="1" x14ac:dyDescent="0.2">
      <c r="A35" s="49">
        <v>28</v>
      </c>
      <c r="B35" s="50"/>
      <c r="C35" s="51"/>
      <c r="D35" s="52"/>
      <c r="E35" s="52"/>
      <c r="F35" s="52"/>
      <c r="G35" s="55">
        <f>DATEDIF(C35,'Coordonnées et arbitres'!$B$2,"Y")</f>
        <v>117</v>
      </c>
      <c r="H35" s="55" t="str">
        <f t="shared" si="0"/>
        <v>Vétérans</v>
      </c>
      <c r="I35" s="53">
        <f>SUMIF(J35,'Coordonnées et arbitres'!$C$6,$I$60)</f>
        <v>0</v>
      </c>
      <c r="J35" s="54" t="str">
        <f>IF(COUNTA(B35:H35)=7,'Coordonnées et arbitres'!$C$6,"")</f>
        <v/>
      </c>
      <c r="K35" s="68"/>
      <c r="L35" s="65"/>
      <c r="M35" s="68">
        <v>45</v>
      </c>
      <c r="N35" s="68"/>
      <c r="O35" s="68"/>
      <c r="P35" s="68"/>
      <c r="Q35" s="68"/>
      <c r="R35" s="68"/>
      <c r="S35" s="68"/>
      <c r="T35" s="48"/>
      <c r="U35" s="48"/>
    </row>
    <row r="36" spans="1:21" s="47" customFormat="1" ht="20.100000000000001" customHeight="1" x14ac:dyDescent="0.2">
      <c r="A36" s="49">
        <v>29</v>
      </c>
      <c r="B36" s="50"/>
      <c r="C36" s="51"/>
      <c r="D36" s="52"/>
      <c r="E36" s="52"/>
      <c r="F36" s="52"/>
      <c r="G36" s="55">
        <f>DATEDIF(C36,'Coordonnées et arbitres'!$B$2,"Y")</f>
        <v>117</v>
      </c>
      <c r="H36" s="55" t="str">
        <f t="shared" si="0"/>
        <v>Vétérans</v>
      </c>
      <c r="I36" s="53">
        <f>SUMIF(J36,'Coordonnées et arbitres'!$C$6,$I$60)</f>
        <v>0</v>
      </c>
      <c r="J36" s="54" t="str">
        <f>IF(COUNTA(B36:H36)=7,'Coordonnées et arbitres'!$C$6,"")</f>
        <v/>
      </c>
      <c r="K36" s="68"/>
      <c r="L36" s="65"/>
      <c r="M36" s="68">
        <v>46</v>
      </c>
      <c r="N36" s="68"/>
      <c r="O36" s="68"/>
      <c r="P36" s="68"/>
      <c r="Q36" s="68"/>
      <c r="R36" s="68"/>
      <c r="S36" s="68"/>
      <c r="T36" s="48"/>
      <c r="U36" s="48"/>
    </row>
    <row r="37" spans="1:21" s="47" customFormat="1" ht="20.100000000000001" customHeight="1" x14ac:dyDescent="0.2">
      <c r="A37" s="49">
        <v>30</v>
      </c>
      <c r="B37" s="50"/>
      <c r="C37" s="51"/>
      <c r="D37" s="52"/>
      <c r="E37" s="52"/>
      <c r="F37" s="52"/>
      <c r="G37" s="55">
        <f>DATEDIF(C37,'Coordonnées et arbitres'!$B$2,"Y")</f>
        <v>117</v>
      </c>
      <c r="H37" s="55" t="str">
        <f t="shared" si="0"/>
        <v>Vétérans</v>
      </c>
      <c r="I37" s="53">
        <f>SUMIF(J37,'Coordonnées et arbitres'!$C$6,$I$60)</f>
        <v>0</v>
      </c>
      <c r="J37" s="54" t="str">
        <f>IF(COUNTA(B37:H37)=7,'Coordonnées et arbitres'!$C$6,"")</f>
        <v/>
      </c>
      <c r="K37" s="68"/>
      <c r="L37" s="65"/>
      <c r="M37" s="68">
        <v>47</v>
      </c>
      <c r="N37" s="68"/>
      <c r="O37" s="68"/>
      <c r="P37" s="68"/>
      <c r="Q37" s="68"/>
      <c r="R37" s="68"/>
      <c r="S37" s="68"/>
      <c r="T37" s="48"/>
      <c r="U37" s="48"/>
    </row>
    <row r="38" spans="1:21" s="47" customFormat="1" ht="20.100000000000001" customHeight="1" x14ac:dyDescent="0.2">
      <c r="A38" s="49">
        <v>31</v>
      </c>
      <c r="B38" s="50"/>
      <c r="C38" s="51"/>
      <c r="D38" s="52"/>
      <c r="E38" s="52"/>
      <c r="F38" s="52"/>
      <c r="G38" s="55">
        <f>DATEDIF(C38,'Coordonnées et arbitres'!$B$2,"Y")</f>
        <v>117</v>
      </c>
      <c r="H38" s="55" t="str">
        <f t="shared" si="0"/>
        <v>Vétérans</v>
      </c>
      <c r="I38" s="53">
        <f>SUMIF(J38,'Coordonnées et arbitres'!$C$6,$I$60)</f>
        <v>0</v>
      </c>
      <c r="J38" s="54" t="str">
        <f>IF(COUNTA(B38:H38)=7,'Coordonnées et arbitres'!$C$6,"")</f>
        <v/>
      </c>
      <c r="K38" s="68"/>
      <c r="L38" s="65"/>
      <c r="M38" s="68">
        <v>48</v>
      </c>
      <c r="N38" s="68"/>
      <c r="O38" s="68"/>
      <c r="P38" s="68"/>
      <c r="Q38" s="68"/>
      <c r="R38" s="68"/>
      <c r="S38" s="68"/>
      <c r="T38" s="48"/>
      <c r="U38" s="48"/>
    </row>
    <row r="39" spans="1:21" s="47" customFormat="1" ht="20.100000000000001" customHeight="1" x14ac:dyDescent="0.2">
      <c r="A39" s="49">
        <v>32</v>
      </c>
      <c r="B39" s="50"/>
      <c r="C39" s="51"/>
      <c r="D39" s="52"/>
      <c r="E39" s="52"/>
      <c r="F39" s="52"/>
      <c r="G39" s="55">
        <f>DATEDIF(C39,'Coordonnées et arbitres'!$B$2,"Y")</f>
        <v>117</v>
      </c>
      <c r="H39" s="55" t="str">
        <f t="shared" si="0"/>
        <v>Vétérans</v>
      </c>
      <c r="I39" s="53">
        <f>SUMIF(J39,'Coordonnées et arbitres'!$C$6,$I$60)</f>
        <v>0</v>
      </c>
      <c r="J39" s="54" t="str">
        <f>IF(COUNTA(B39:H39)=7,'Coordonnées et arbitres'!$C$6,"")</f>
        <v/>
      </c>
      <c r="K39" s="68"/>
      <c r="L39" s="65"/>
      <c r="M39" s="68">
        <v>49</v>
      </c>
      <c r="N39" s="68"/>
      <c r="O39" s="68"/>
      <c r="P39" s="68"/>
      <c r="Q39" s="68"/>
      <c r="R39" s="68"/>
      <c r="S39" s="68"/>
      <c r="T39" s="48"/>
      <c r="U39" s="48"/>
    </row>
    <row r="40" spans="1:21" s="47" customFormat="1" ht="20.100000000000001" customHeight="1" x14ac:dyDescent="0.2">
      <c r="A40" s="49">
        <v>33</v>
      </c>
      <c r="B40" s="50"/>
      <c r="C40" s="51"/>
      <c r="D40" s="52"/>
      <c r="E40" s="52"/>
      <c r="F40" s="52"/>
      <c r="G40" s="55">
        <f>DATEDIF(C40,'Coordonnées et arbitres'!$B$2,"Y")</f>
        <v>117</v>
      </c>
      <c r="H40" s="55" t="str">
        <f t="shared" si="0"/>
        <v>Vétérans</v>
      </c>
      <c r="I40" s="53">
        <f>SUMIF(J40,'Coordonnées et arbitres'!$C$6,$I$60)</f>
        <v>0</v>
      </c>
      <c r="J40" s="54" t="str">
        <f>IF(COUNTA(B40:H40)=7,'Coordonnées et arbitres'!$C$6,"")</f>
        <v/>
      </c>
      <c r="K40" s="68"/>
      <c r="L40" s="65"/>
      <c r="M40" s="68">
        <v>50</v>
      </c>
      <c r="N40" s="68"/>
      <c r="O40" s="68"/>
      <c r="P40" s="68"/>
      <c r="Q40" s="68"/>
      <c r="R40" s="68"/>
      <c r="S40" s="68"/>
      <c r="T40" s="48"/>
      <c r="U40" s="48"/>
    </row>
    <row r="41" spans="1:21" s="47" customFormat="1" ht="20.100000000000001" customHeight="1" x14ac:dyDescent="0.2">
      <c r="A41" s="49">
        <v>34</v>
      </c>
      <c r="B41" s="50"/>
      <c r="C41" s="51"/>
      <c r="D41" s="52"/>
      <c r="E41" s="52"/>
      <c r="F41" s="52"/>
      <c r="G41" s="55">
        <f>DATEDIF(C41,'Coordonnées et arbitres'!$B$2,"Y")</f>
        <v>117</v>
      </c>
      <c r="H41" s="55" t="str">
        <f t="shared" si="0"/>
        <v>Vétérans</v>
      </c>
      <c r="I41" s="53">
        <f>SUMIF(J41,'Coordonnées et arbitres'!$C$6,$I$60)</f>
        <v>0</v>
      </c>
      <c r="J41" s="54" t="str">
        <f>IF(COUNTA(B41:H41)=7,'Coordonnées et arbitres'!$C$6,"")</f>
        <v/>
      </c>
      <c r="K41" s="68"/>
      <c r="L41" s="65"/>
      <c r="M41" s="68">
        <v>51</v>
      </c>
      <c r="N41" s="68"/>
      <c r="O41" s="68"/>
      <c r="P41" s="68"/>
      <c r="Q41" s="68"/>
      <c r="R41" s="68"/>
      <c r="S41" s="68"/>
      <c r="T41" s="48"/>
      <c r="U41" s="48"/>
    </row>
    <row r="42" spans="1:21" s="47" customFormat="1" ht="20.100000000000001" customHeight="1" x14ac:dyDescent="0.2">
      <c r="A42" s="49">
        <v>35</v>
      </c>
      <c r="B42" s="50"/>
      <c r="C42" s="51"/>
      <c r="D42" s="52"/>
      <c r="E42" s="52"/>
      <c r="F42" s="52"/>
      <c r="G42" s="55">
        <f>DATEDIF(C42,'Coordonnées et arbitres'!$B$2,"Y")</f>
        <v>117</v>
      </c>
      <c r="H42" s="55" t="str">
        <f t="shared" si="0"/>
        <v>Vétérans</v>
      </c>
      <c r="I42" s="53">
        <f>SUMIF(J42,'Coordonnées et arbitres'!$C$6,$I$60)</f>
        <v>0</v>
      </c>
      <c r="J42" s="54" t="str">
        <f>IF(COUNTA(B42:H42)=7,'Coordonnées et arbitres'!$C$6,"")</f>
        <v/>
      </c>
      <c r="K42" s="68"/>
      <c r="L42" s="65"/>
      <c r="M42" s="68">
        <v>52</v>
      </c>
      <c r="N42" s="68"/>
      <c r="O42" s="68"/>
      <c r="P42" s="68"/>
      <c r="Q42" s="68"/>
      <c r="R42" s="68"/>
      <c r="S42" s="68"/>
      <c r="T42" s="48"/>
      <c r="U42" s="48"/>
    </row>
    <row r="43" spans="1:21" s="47" customFormat="1" ht="20.100000000000001" customHeight="1" x14ac:dyDescent="0.2">
      <c r="A43" s="49">
        <v>36</v>
      </c>
      <c r="B43" s="50"/>
      <c r="C43" s="51"/>
      <c r="D43" s="52"/>
      <c r="E43" s="52"/>
      <c r="F43" s="52"/>
      <c r="G43" s="55">
        <f>DATEDIF(C43,'Coordonnées et arbitres'!$B$2,"Y")</f>
        <v>117</v>
      </c>
      <c r="H43" s="55" t="str">
        <f t="shared" si="0"/>
        <v>Vétérans</v>
      </c>
      <c r="I43" s="53">
        <f>SUMIF(J43,'Coordonnées et arbitres'!$C$6,$I$60)</f>
        <v>0</v>
      </c>
      <c r="J43" s="54" t="str">
        <f>IF(COUNTA(B43:H43)=7,'Coordonnées et arbitres'!$C$6,"")</f>
        <v/>
      </c>
      <c r="K43" s="68"/>
      <c r="L43" s="65"/>
      <c r="M43" s="68">
        <v>53</v>
      </c>
      <c r="N43" s="68"/>
      <c r="O43" s="68"/>
      <c r="P43" s="68"/>
      <c r="Q43" s="68"/>
      <c r="R43" s="68"/>
      <c r="S43" s="68"/>
      <c r="T43" s="48"/>
      <c r="U43" s="48"/>
    </row>
    <row r="44" spans="1:21" s="47" customFormat="1" ht="20.100000000000001" customHeight="1" x14ac:dyDescent="0.2">
      <c r="A44" s="49">
        <v>37</v>
      </c>
      <c r="B44" s="50"/>
      <c r="C44" s="51"/>
      <c r="D44" s="52"/>
      <c r="E44" s="52"/>
      <c r="F44" s="52"/>
      <c r="G44" s="55">
        <f>DATEDIF(C44,'Coordonnées et arbitres'!$B$2,"Y")</f>
        <v>117</v>
      </c>
      <c r="H44" s="55" t="str">
        <f t="shared" si="0"/>
        <v>Vétérans</v>
      </c>
      <c r="I44" s="53">
        <f>SUMIF(J44,'Coordonnées et arbitres'!$C$6,$I$60)</f>
        <v>0</v>
      </c>
      <c r="J44" s="54" t="str">
        <f>IF(COUNTA(B44:H44)=7,'Coordonnées et arbitres'!$C$6,"")</f>
        <v/>
      </c>
      <c r="K44" s="68"/>
      <c r="L44" s="65"/>
      <c r="M44" s="68">
        <v>54</v>
      </c>
      <c r="N44" s="68"/>
      <c r="O44" s="68"/>
      <c r="P44" s="68"/>
      <c r="Q44" s="68"/>
      <c r="R44" s="68"/>
      <c r="S44" s="68"/>
      <c r="T44" s="48"/>
      <c r="U44" s="48"/>
    </row>
    <row r="45" spans="1:21" s="47" customFormat="1" ht="20.100000000000001" customHeight="1" x14ac:dyDescent="0.2">
      <c r="A45" s="49">
        <v>38</v>
      </c>
      <c r="B45" s="50"/>
      <c r="C45" s="51"/>
      <c r="D45" s="52"/>
      <c r="E45" s="52"/>
      <c r="F45" s="52"/>
      <c r="G45" s="55">
        <f>DATEDIF(C45,'Coordonnées et arbitres'!$B$2,"Y")</f>
        <v>117</v>
      </c>
      <c r="H45" s="55" t="str">
        <f t="shared" si="0"/>
        <v>Vétérans</v>
      </c>
      <c r="I45" s="53">
        <f>SUMIF(J45,'Coordonnées et arbitres'!$C$6,$I$60)</f>
        <v>0</v>
      </c>
      <c r="J45" s="54" t="str">
        <f>IF(COUNTA(B45:H45)=7,'Coordonnées et arbitres'!$C$6,"")</f>
        <v/>
      </c>
      <c r="K45" s="68"/>
      <c r="L45" s="65"/>
      <c r="M45" s="68">
        <v>55</v>
      </c>
      <c r="N45" s="68"/>
      <c r="O45" s="68"/>
      <c r="P45" s="68"/>
      <c r="Q45" s="68"/>
      <c r="R45" s="68"/>
      <c r="S45" s="68"/>
      <c r="T45" s="48"/>
      <c r="U45" s="48"/>
    </row>
    <row r="46" spans="1:21" s="47" customFormat="1" ht="20.100000000000001" customHeight="1" x14ac:dyDescent="0.2">
      <c r="A46" s="49">
        <v>39</v>
      </c>
      <c r="B46" s="50"/>
      <c r="C46" s="51"/>
      <c r="D46" s="52"/>
      <c r="E46" s="52"/>
      <c r="F46" s="52"/>
      <c r="G46" s="55">
        <f>DATEDIF(C46,'Coordonnées et arbitres'!$B$2,"Y")</f>
        <v>117</v>
      </c>
      <c r="H46" s="55" t="str">
        <f t="shared" si="0"/>
        <v>Vétérans</v>
      </c>
      <c r="I46" s="53">
        <f>SUMIF(J46,'Coordonnées et arbitres'!$C$6,$I$60)</f>
        <v>0</v>
      </c>
      <c r="J46" s="54" t="str">
        <f>IF(COUNTA(B46:H46)=7,'Coordonnées et arbitres'!$C$6,"")</f>
        <v/>
      </c>
      <c r="K46" s="68"/>
      <c r="L46" s="65"/>
      <c r="M46" s="68">
        <v>56</v>
      </c>
      <c r="N46" s="68"/>
      <c r="O46" s="68"/>
      <c r="P46" s="68"/>
      <c r="Q46" s="68"/>
      <c r="R46" s="68"/>
      <c r="S46" s="68"/>
      <c r="T46" s="48"/>
      <c r="U46" s="48"/>
    </row>
    <row r="47" spans="1:21" s="47" customFormat="1" ht="20.100000000000001" customHeight="1" x14ac:dyDescent="0.2">
      <c r="A47" s="49">
        <v>40</v>
      </c>
      <c r="B47" s="50"/>
      <c r="C47" s="51"/>
      <c r="D47" s="52"/>
      <c r="E47" s="52"/>
      <c r="F47" s="52"/>
      <c r="G47" s="55">
        <f>DATEDIF(C47,'Coordonnées et arbitres'!$B$2,"Y")</f>
        <v>117</v>
      </c>
      <c r="H47" s="55" t="str">
        <f t="shared" si="0"/>
        <v>Vétérans</v>
      </c>
      <c r="I47" s="53">
        <f>SUMIF(J47,'Coordonnées et arbitres'!$C$6,$I$60)</f>
        <v>0</v>
      </c>
      <c r="J47" s="54" t="str">
        <f>IF(COUNTA(B47:H47)=7,'Coordonnées et arbitres'!$C$6,"")</f>
        <v/>
      </c>
      <c r="K47" s="68"/>
      <c r="L47" s="65"/>
      <c r="M47" s="68">
        <v>58</v>
      </c>
      <c r="N47" s="68"/>
      <c r="O47" s="68"/>
      <c r="P47" s="68"/>
      <c r="Q47" s="68"/>
      <c r="R47" s="68"/>
      <c r="S47" s="68"/>
      <c r="T47" s="48"/>
      <c r="U47" s="48"/>
    </row>
    <row r="48" spans="1:21" s="47" customFormat="1" ht="20.100000000000001" customHeight="1" x14ac:dyDescent="0.2">
      <c r="A48" s="49">
        <v>41</v>
      </c>
      <c r="B48" s="50"/>
      <c r="C48" s="51"/>
      <c r="D48" s="52"/>
      <c r="E48" s="52"/>
      <c r="F48" s="52"/>
      <c r="G48" s="55">
        <f>DATEDIF(C48,'Coordonnées et arbitres'!$B$2,"Y")</f>
        <v>117</v>
      </c>
      <c r="H48" s="55" t="str">
        <f t="shared" si="0"/>
        <v>Vétérans</v>
      </c>
      <c r="I48" s="53">
        <f>SUMIF(J48,'Coordonnées et arbitres'!$C$6,$I$60)</f>
        <v>0</v>
      </c>
      <c r="J48" s="54" t="str">
        <f>IF(COUNTA(B48:H48)=7,'Coordonnées et arbitres'!$C$6,"")</f>
        <v/>
      </c>
      <c r="K48" s="68"/>
      <c r="L48" s="65"/>
      <c r="M48" s="68">
        <v>59</v>
      </c>
      <c r="N48" s="68"/>
      <c r="O48" s="68"/>
      <c r="P48" s="68"/>
      <c r="Q48" s="68"/>
      <c r="R48" s="68"/>
      <c r="S48" s="68"/>
      <c r="T48" s="48"/>
      <c r="U48" s="48"/>
    </row>
    <row r="49" spans="1:21" s="47" customFormat="1" ht="20.100000000000001" customHeight="1" x14ac:dyDescent="0.2">
      <c r="A49" s="49">
        <v>42</v>
      </c>
      <c r="B49" s="50"/>
      <c r="C49" s="51"/>
      <c r="D49" s="52"/>
      <c r="E49" s="52"/>
      <c r="F49" s="52"/>
      <c r="G49" s="55">
        <f>DATEDIF(C49,'Coordonnées et arbitres'!$B$2,"Y")</f>
        <v>117</v>
      </c>
      <c r="H49" s="55" t="str">
        <f t="shared" si="0"/>
        <v>Vétérans</v>
      </c>
      <c r="I49" s="53">
        <f>SUMIF(J49,'Coordonnées et arbitres'!$C$6,$I$60)</f>
        <v>0</v>
      </c>
      <c r="J49" s="54" t="str">
        <f>IF(COUNTA(B49:H49)=7,'Coordonnées et arbitres'!$C$6,"")</f>
        <v/>
      </c>
      <c r="K49" s="68"/>
      <c r="L49" s="65"/>
      <c r="M49" s="68">
        <v>60</v>
      </c>
      <c r="N49" s="68"/>
      <c r="O49" s="68"/>
      <c r="P49" s="68"/>
      <c r="Q49" s="68"/>
      <c r="R49" s="68"/>
      <c r="S49" s="68"/>
      <c r="T49" s="48"/>
      <c r="U49" s="48"/>
    </row>
    <row r="50" spans="1:21" s="47" customFormat="1" ht="20.100000000000001" customHeight="1" x14ac:dyDescent="0.2">
      <c r="A50" s="49">
        <v>43</v>
      </c>
      <c r="B50" s="50"/>
      <c r="C50" s="51"/>
      <c r="D50" s="52"/>
      <c r="E50" s="52"/>
      <c r="F50" s="52"/>
      <c r="G50" s="55">
        <f>DATEDIF(C50,'Coordonnées et arbitres'!$B$2,"Y")</f>
        <v>117</v>
      </c>
      <c r="H50" s="55" t="str">
        <f t="shared" si="0"/>
        <v>Vétérans</v>
      </c>
      <c r="I50" s="53">
        <f>SUMIF(J50,'Coordonnées et arbitres'!$C$6,$I$60)</f>
        <v>0</v>
      </c>
      <c r="J50" s="54" t="str">
        <f>IF(COUNTA(B50:H50)=7,'Coordonnées et arbitres'!$C$6,"")</f>
        <v/>
      </c>
      <c r="K50" s="68"/>
      <c r="L50" s="65"/>
      <c r="M50" s="68">
        <v>61</v>
      </c>
      <c r="N50" s="68"/>
      <c r="O50" s="68"/>
      <c r="P50" s="68"/>
      <c r="Q50" s="68"/>
      <c r="R50" s="68"/>
      <c r="S50" s="68"/>
      <c r="T50" s="48"/>
      <c r="U50" s="48"/>
    </row>
    <row r="51" spans="1:21" s="47" customFormat="1" ht="20.100000000000001" customHeight="1" x14ac:dyDescent="0.2">
      <c r="A51" s="49">
        <v>44</v>
      </c>
      <c r="B51" s="50"/>
      <c r="C51" s="51"/>
      <c r="D51" s="52"/>
      <c r="E51" s="52"/>
      <c r="F51" s="52"/>
      <c r="G51" s="55">
        <f>DATEDIF(C51,'Coordonnées et arbitres'!$B$2,"Y")</f>
        <v>117</v>
      </c>
      <c r="H51" s="55" t="str">
        <f t="shared" si="0"/>
        <v>Vétérans</v>
      </c>
      <c r="I51" s="53">
        <f>SUMIF(J51,'Coordonnées et arbitres'!$C$6,$I$60)</f>
        <v>0</v>
      </c>
      <c r="J51" s="54" t="str">
        <f>IF(COUNTA(B51:H51)=7,'Coordonnées et arbitres'!$C$6,"")</f>
        <v/>
      </c>
      <c r="K51" s="68"/>
      <c r="L51" s="65"/>
      <c r="M51" s="68">
        <v>62</v>
      </c>
      <c r="N51" s="68"/>
      <c r="O51" s="68"/>
      <c r="P51" s="68"/>
      <c r="Q51" s="68"/>
      <c r="R51" s="68"/>
      <c r="S51" s="68"/>
      <c r="T51" s="48"/>
      <c r="U51" s="48"/>
    </row>
    <row r="52" spans="1:21" s="47" customFormat="1" ht="20.100000000000001" customHeight="1" x14ac:dyDescent="0.2">
      <c r="A52" s="49">
        <v>45</v>
      </c>
      <c r="B52" s="50"/>
      <c r="C52" s="51"/>
      <c r="D52" s="52"/>
      <c r="E52" s="52"/>
      <c r="F52" s="52"/>
      <c r="G52" s="55">
        <f>DATEDIF(C52,'Coordonnées et arbitres'!$B$2,"Y")</f>
        <v>117</v>
      </c>
      <c r="H52" s="55" t="str">
        <f t="shared" si="0"/>
        <v>Vétérans</v>
      </c>
      <c r="I52" s="53">
        <f>SUMIF(J52,'Coordonnées et arbitres'!$C$6,$I$60)</f>
        <v>0</v>
      </c>
      <c r="J52" s="54" t="str">
        <f>IF(COUNTA(B52:H52)=7,'Coordonnées et arbitres'!$C$6,"")</f>
        <v/>
      </c>
      <c r="K52" s="68"/>
      <c r="L52" s="65"/>
      <c r="M52" s="68">
        <v>63</v>
      </c>
      <c r="N52" s="68"/>
      <c r="O52" s="68"/>
      <c r="P52" s="68"/>
      <c r="Q52" s="68"/>
      <c r="R52" s="68"/>
      <c r="S52" s="68"/>
      <c r="T52" s="48"/>
      <c r="U52" s="48"/>
    </row>
    <row r="53" spans="1:21" s="47" customFormat="1" ht="20.100000000000001" customHeight="1" x14ac:dyDescent="0.2">
      <c r="A53" s="49">
        <v>46</v>
      </c>
      <c r="B53" s="50"/>
      <c r="C53" s="51"/>
      <c r="D53" s="52"/>
      <c r="E53" s="52"/>
      <c r="F53" s="52"/>
      <c r="G53" s="55">
        <f>DATEDIF(C53,'Coordonnées et arbitres'!$B$2,"Y")</f>
        <v>117</v>
      </c>
      <c r="H53" s="55" t="str">
        <f t="shared" si="0"/>
        <v>Vétérans</v>
      </c>
      <c r="I53" s="53">
        <f>SUMIF(J53,'Coordonnées et arbitres'!$C$6,$I$60)</f>
        <v>0</v>
      </c>
      <c r="J53" s="54" t="str">
        <f>IF(COUNTA(B53:H53)=7,'Coordonnées et arbitres'!$C$6,"")</f>
        <v/>
      </c>
      <c r="K53" s="68"/>
      <c r="L53" s="65"/>
      <c r="M53" s="68">
        <v>64</v>
      </c>
      <c r="N53" s="68"/>
      <c r="O53" s="68"/>
      <c r="P53" s="68"/>
      <c r="Q53" s="68"/>
      <c r="R53" s="68"/>
      <c r="S53" s="68"/>
      <c r="T53" s="48"/>
      <c r="U53" s="48"/>
    </row>
    <row r="54" spans="1:21" s="47" customFormat="1" ht="20.100000000000001" customHeight="1" x14ac:dyDescent="0.2">
      <c r="A54" s="49">
        <v>47</v>
      </c>
      <c r="B54" s="50"/>
      <c r="C54" s="51"/>
      <c r="D54" s="52"/>
      <c r="E54" s="52"/>
      <c r="F54" s="52"/>
      <c r="G54" s="55">
        <f>DATEDIF(C54,'Coordonnées et arbitres'!$B$2,"Y")</f>
        <v>117</v>
      </c>
      <c r="H54" s="55" t="str">
        <f t="shared" si="0"/>
        <v>Vétérans</v>
      </c>
      <c r="I54" s="53">
        <f>SUMIF(J54,'Coordonnées et arbitres'!$C$6,$I$60)</f>
        <v>0</v>
      </c>
      <c r="J54" s="54" t="str">
        <f>IF(COUNTA(B54:H54)=7,'Coordonnées et arbitres'!$C$6,"")</f>
        <v/>
      </c>
      <c r="K54" s="68"/>
      <c r="L54" s="65"/>
      <c r="M54" s="68">
        <v>65</v>
      </c>
      <c r="N54" s="68"/>
      <c r="O54" s="68"/>
      <c r="P54" s="68"/>
      <c r="Q54" s="68"/>
      <c r="R54" s="68"/>
      <c r="S54" s="68"/>
      <c r="T54" s="48"/>
      <c r="U54" s="48"/>
    </row>
    <row r="55" spans="1:21" s="47" customFormat="1" ht="20.100000000000001" customHeight="1" x14ac:dyDescent="0.2">
      <c r="A55" s="49">
        <v>48</v>
      </c>
      <c r="B55" s="50"/>
      <c r="C55" s="51"/>
      <c r="D55" s="52"/>
      <c r="E55" s="52"/>
      <c r="F55" s="52"/>
      <c r="G55" s="55">
        <f>DATEDIF(C55,'Coordonnées et arbitres'!$B$2,"Y")</f>
        <v>117</v>
      </c>
      <c r="H55" s="55" t="str">
        <f t="shared" si="0"/>
        <v>Vétérans</v>
      </c>
      <c r="I55" s="53">
        <f>SUMIF(J55,'Coordonnées et arbitres'!$C$6,$I$60)</f>
        <v>0</v>
      </c>
      <c r="J55" s="54" t="str">
        <f>IF(COUNTA(B55:H55)=7,'Coordonnées et arbitres'!$C$6,"")</f>
        <v/>
      </c>
      <c r="K55" s="68"/>
      <c r="L55" s="65"/>
      <c r="M55" s="68">
        <v>66</v>
      </c>
      <c r="N55" s="68"/>
      <c r="O55" s="68"/>
      <c r="P55" s="68"/>
      <c r="Q55" s="68"/>
      <c r="R55" s="68"/>
      <c r="S55" s="68"/>
      <c r="T55" s="48"/>
      <c r="U55" s="48"/>
    </row>
    <row r="56" spans="1:21" s="47" customFormat="1" ht="20.100000000000001" customHeight="1" x14ac:dyDescent="0.2">
      <c r="A56" s="49">
        <v>49</v>
      </c>
      <c r="B56" s="50"/>
      <c r="C56" s="51"/>
      <c r="D56" s="52"/>
      <c r="E56" s="52"/>
      <c r="F56" s="52"/>
      <c r="G56" s="55">
        <f>DATEDIF(C56,'Coordonnées et arbitres'!$B$2,"Y")</f>
        <v>117</v>
      </c>
      <c r="H56" s="55" t="str">
        <f t="shared" si="0"/>
        <v>Vétérans</v>
      </c>
      <c r="I56" s="53">
        <f>SUMIF(J56,'Coordonnées et arbitres'!$C$6,$I$60)</f>
        <v>0</v>
      </c>
      <c r="J56" s="54" t="str">
        <f>IF(COUNTA(B56:H56)=7,'Coordonnées et arbitres'!$C$6,"")</f>
        <v/>
      </c>
      <c r="K56" s="68"/>
      <c r="L56" s="65"/>
      <c r="M56" s="68">
        <v>67</v>
      </c>
      <c r="N56" s="68"/>
      <c r="O56" s="68"/>
      <c r="P56" s="68"/>
      <c r="Q56" s="68"/>
      <c r="R56" s="68"/>
      <c r="S56" s="68"/>
      <c r="T56" s="48"/>
      <c r="U56" s="48"/>
    </row>
    <row r="57" spans="1:21" s="47" customFormat="1" ht="20.100000000000001" customHeight="1" x14ac:dyDescent="0.2">
      <c r="A57" s="49">
        <v>50</v>
      </c>
      <c r="B57" s="50"/>
      <c r="C57" s="51"/>
      <c r="D57" s="52"/>
      <c r="E57" s="52"/>
      <c r="F57" s="52"/>
      <c r="G57" s="55">
        <f>DATEDIF(C57,'Coordonnées et arbitres'!$B$2,"Y")</f>
        <v>117</v>
      </c>
      <c r="H57" s="55" t="str">
        <f t="shared" si="0"/>
        <v>Vétérans</v>
      </c>
      <c r="I57" s="53">
        <f>SUMIF(J57,'Coordonnées et arbitres'!$C$6,$I$60)</f>
        <v>0</v>
      </c>
      <c r="J57" s="54" t="str">
        <f>IF(COUNTA(B57:H57)=7,'Coordonnées et arbitres'!$C$6,"")</f>
        <v/>
      </c>
      <c r="K57" s="68"/>
      <c r="L57" s="65"/>
      <c r="M57" s="68">
        <v>68</v>
      </c>
      <c r="N57" s="68"/>
      <c r="O57" s="68"/>
      <c r="P57" s="68"/>
      <c r="Q57" s="68"/>
      <c r="R57" s="68"/>
      <c r="S57" s="68"/>
      <c r="T57" s="48"/>
      <c r="U57" s="48"/>
    </row>
    <row r="58" spans="1:21" s="47" customFormat="1" x14ac:dyDescent="0.2">
      <c r="I58" s="56">
        <f>SUM(I8:I57)</f>
        <v>0</v>
      </c>
      <c r="K58" s="68"/>
      <c r="L58" s="65"/>
      <c r="M58" s="68">
        <v>69</v>
      </c>
      <c r="N58" s="68"/>
      <c r="O58" s="68"/>
      <c r="P58" s="68"/>
      <c r="Q58" s="68"/>
      <c r="R58" s="68"/>
      <c r="S58" s="68"/>
      <c r="T58" s="48"/>
      <c r="U58" s="48"/>
    </row>
    <row r="59" spans="1:21" s="47" customFormat="1" x14ac:dyDescent="0.2">
      <c r="K59" s="68"/>
      <c r="L59" s="65"/>
      <c r="M59" s="68">
        <v>70</v>
      </c>
      <c r="N59" s="68"/>
      <c r="O59" s="68"/>
      <c r="P59" s="68"/>
      <c r="Q59" s="68"/>
      <c r="R59" s="68"/>
      <c r="S59" s="68"/>
      <c r="T59" s="48"/>
      <c r="U59" s="48"/>
    </row>
    <row r="60" spans="1:21" s="47" customFormat="1" x14ac:dyDescent="0.2">
      <c r="I60" s="46">
        <v>10</v>
      </c>
      <c r="K60" s="68"/>
      <c r="L60" s="65"/>
      <c r="M60" s="68">
        <v>71</v>
      </c>
      <c r="N60" s="68"/>
      <c r="O60" s="68"/>
      <c r="P60" s="68"/>
      <c r="Q60" s="68"/>
      <c r="R60" s="68"/>
      <c r="S60" s="68"/>
      <c r="T60" s="48"/>
      <c r="U60" s="48"/>
    </row>
    <row r="61" spans="1:21" s="47" customFormat="1" x14ac:dyDescent="0.2">
      <c r="K61" s="68"/>
      <c r="L61" s="65"/>
      <c r="M61" s="68">
        <v>72</v>
      </c>
      <c r="N61" s="68"/>
      <c r="O61" s="68"/>
      <c r="P61" s="68"/>
      <c r="Q61" s="68"/>
      <c r="R61" s="68"/>
      <c r="S61" s="68"/>
      <c r="T61" s="48"/>
      <c r="U61" s="48"/>
    </row>
    <row r="62" spans="1:21" s="47" customFormat="1" x14ac:dyDescent="0.2">
      <c r="K62" s="68"/>
      <c r="L62" s="65"/>
      <c r="M62" s="68">
        <v>73</v>
      </c>
      <c r="N62" s="68"/>
      <c r="O62" s="68"/>
      <c r="P62" s="68"/>
      <c r="Q62" s="68"/>
      <c r="R62" s="68"/>
      <c r="S62" s="68"/>
      <c r="T62" s="48"/>
      <c r="U62" s="48"/>
    </row>
    <row r="63" spans="1:21" s="47" customFormat="1" x14ac:dyDescent="0.2">
      <c r="K63" s="68"/>
      <c r="L63" s="65"/>
      <c r="M63" s="68">
        <v>74</v>
      </c>
      <c r="N63" s="68"/>
      <c r="O63" s="68"/>
      <c r="P63" s="68"/>
      <c r="Q63" s="68"/>
      <c r="R63" s="68"/>
      <c r="S63" s="68"/>
      <c r="T63" s="48"/>
      <c r="U63" s="48"/>
    </row>
    <row r="64" spans="1:21" s="47" customFormat="1" x14ac:dyDescent="0.2">
      <c r="K64" s="68"/>
      <c r="L64" s="65"/>
      <c r="M64" s="68">
        <v>75</v>
      </c>
      <c r="N64" s="68"/>
      <c r="O64" s="68"/>
      <c r="P64" s="68"/>
      <c r="Q64" s="68"/>
      <c r="R64" s="68"/>
      <c r="S64" s="68"/>
      <c r="T64" s="48"/>
      <c r="U64" s="48"/>
    </row>
    <row r="65" spans="11:21" s="47" customFormat="1" x14ac:dyDescent="0.2">
      <c r="K65" s="68"/>
      <c r="L65" s="65"/>
      <c r="M65" s="68">
        <v>76</v>
      </c>
      <c r="N65" s="68"/>
      <c r="O65" s="68"/>
      <c r="P65" s="68"/>
      <c r="Q65" s="68"/>
      <c r="R65" s="68"/>
      <c r="S65" s="68"/>
      <c r="T65" s="48"/>
      <c r="U65" s="48"/>
    </row>
    <row r="66" spans="11:21" s="47" customFormat="1" x14ac:dyDescent="0.2">
      <c r="K66" s="68"/>
      <c r="L66" s="65"/>
      <c r="M66" s="68">
        <v>77</v>
      </c>
      <c r="N66" s="68"/>
      <c r="O66" s="68"/>
      <c r="P66" s="68"/>
      <c r="Q66" s="68"/>
      <c r="R66" s="68"/>
      <c r="S66" s="68"/>
      <c r="T66" s="48"/>
      <c r="U66" s="48"/>
    </row>
    <row r="67" spans="11:21" s="47" customFormat="1" x14ac:dyDescent="0.2">
      <c r="K67" s="68"/>
      <c r="L67" s="65"/>
      <c r="M67" s="68">
        <v>78</v>
      </c>
      <c r="N67" s="68"/>
      <c r="O67" s="68"/>
      <c r="P67" s="68"/>
      <c r="Q67" s="68"/>
      <c r="R67" s="68"/>
      <c r="S67" s="68"/>
      <c r="T67" s="48"/>
      <c r="U67" s="48"/>
    </row>
    <row r="68" spans="11:21" s="47" customFormat="1" x14ac:dyDescent="0.2">
      <c r="K68" s="68"/>
      <c r="L68" s="65"/>
      <c r="M68" s="68">
        <v>79</v>
      </c>
      <c r="N68" s="68"/>
      <c r="O68" s="68"/>
      <c r="P68" s="68"/>
      <c r="Q68" s="68"/>
      <c r="R68" s="68"/>
      <c r="S68" s="68"/>
      <c r="T68" s="48"/>
      <c r="U68" s="48"/>
    </row>
    <row r="69" spans="11:21" s="47" customFormat="1" x14ac:dyDescent="0.2">
      <c r="K69" s="68"/>
      <c r="L69" s="65"/>
      <c r="M69" s="68">
        <v>80</v>
      </c>
      <c r="N69" s="68"/>
      <c r="O69" s="68"/>
      <c r="P69" s="68"/>
      <c r="Q69" s="68"/>
      <c r="R69" s="68"/>
      <c r="S69" s="68"/>
      <c r="T69" s="48"/>
      <c r="U69" s="48"/>
    </row>
    <row r="70" spans="11:21" s="47" customFormat="1" x14ac:dyDescent="0.2">
      <c r="K70" s="68"/>
      <c r="L70" s="65"/>
      <c r="M70" s="68">
        <v>81</v>
      </c>
      <c r="N70" s="68"/>
      <c r="O70" s="68"/>
      <c r="P70" s="68"/>
      <c r="Q70" s="68"/>
      <c r="R70" s="68"/>
      <c r="S70" s="68"/>
      <c r="T70" s="48"/>
      <c r="U70" s="48"/>
    </row>
    <row r="71" spans="11:21" s="47" customFormat="1" x14ac:dyDescent="0.2">
      <c r="K71" s="68"/>
      <c r="L71" s="65"/>
      <c r="M71" s="68">
        <v>82</v>
      </c>
      <c r="N71" s="68"/>
      <c r="O71" s="68"/>
      <c r="P71" s="68"/>
      <c r="Q71" s="68"/>
      <c r="R71" s="68"/>
      <c r="S71" s="68"/>
      <c r="T71" s="48"/>
      <c r="U71" s="48"/>
    </row>
    <row r="72" spans="11:21" s="47" customFormat="1" x14ac:dyDescent="0.2">
      <c r="K72" s="68"/>
      <c r="L72" s="65"/>
      <c r="M72" s="68">
        <v>83</v>
      </c>
      <c r="N72" s="68"/>
      <c r="O72" s="68"/>
      <c r="P72" s="68"/>
      <c r="Q72" s="68"/>
      <c r="R72" s="68"/>
      <c r="S72" s="68"/>
      <c r="T72" s="48"/>
      <c r="U72" s="48"/>
    </row>
    <row r="73" spans="11:21" s="47" customFormat="1" x14ac:dyDescent="0.2">
      <c r="K73" s="68"/>
      <c r="L73" s="65"/>
      <c r="M73" s="68">
        <v>84</v>
      </c>
      <c r="N73" s="68"/>
      <c r="O73" s="68"/>
      <c r="P73" s="68"/>
      <c r="Q73" s="68"/>
      <c r="R73" s="68"/>
      <c r="S73" s="68"/>
      <c r="T73" s="48"/>
      <c r="U73" s="48"/>
    </row>
    <row r="74" spans="11:21" s="47" customFormat="1" x14ac:dyDescent="0.2">
      <c r="K74" s="68"/>
      <c r="L74" s="65"/>
      <c r="M74" s="68">
        <v>85</v>
      </c>
      <c r="N74" s="68"/>
      <c r="O74" s="68"/>
      <c r="P74" s="68"/>
      <c r="Q74" s="68"/>
      <c r="R74" s="68"/>
      <c r="S74" s="68"/>
      <c r="T74" s="48"/>
      <c r="U74" s="48"/>
    </row>
    <row r="75" spans="11:21" s="47" customFormat="1" x14ac:dyDescent="0.2">
      <c r="K75" s="68"/>
      <c r="L75" s="65"/>
      <c r="M75" s="68">
        <v>86</v>
      </c>
      <c r="N75" s="68"/>
      <c r="O75" s="68"/>
      <c r="P75" s="68"/>
      <c r="Q75" s="68"/>
      <c r="R75" s="68"/>
      <c r="S75" s="68"/>
      <c r="T75" s="48"/>
      <c r="U75" s="48"/>
    </row>
    <row r="76" spans="11:21" s="47" customFormat="1" x14ac:dyDescent="0.2">
      <c r="K76" s="68"/>
      <c r="L76" s="65"/>
      <c r="M76" s="68">
        <v>87</v>
      </c>
      <c r="N76" s="68"/>
      <c r="O76" s="68"/>
      <c r="P76" s="68"/>
      <c r="Q76" s="68"/>
      <c r="R76" s="68"/>
      <c r="S76" s="68"/>
      <c r="T76" s="48"/>
      <c r="U76" s="48"/>
    </row>
    <row r="77" spans="11:21" s="47" customFormat="1" x14ac:dyDescent="0.2">
      <c r="K77" s="68"/>
      <c r="L77" s="65"/>
      <c r="M77" s="68">
        <v>88</v>
      </c>
      <c r="N77" s="68"/>
      <c r="O77" s="68"/>
      <c r="P77" s="68"/>
      <c r="Q77" s="68"/>
      <c r="R77" s="68"/>
      <c r="S77" s="68"/>
      <c r="T77" s="48"/>
      <c r="U77" s="48"/>
    </row>
    <row r="78" spans="11:21" s="47" customFormat="1" x14ac:dyDescent="0.2">
      <c r="K78" s="68"/>
      <c r="L78" s="65"/>
      <c r="M78" s="68">
        <v>89</v>
      </c>
      <c r="N78" s="68"/>
      <c r="O78" s="68"/>
      <c r="P78" s="68"/>
      <c r="Q78" s="68"/>
      <c r="R78" s="68"/>
      <c r="S78" s="68"/>
      <c r="T78" s="48"/>
      <c r="U78" s="48"/>
    </row>
    <row r="79" spans="11:21" s="47" customFormat="1" x14ac:dyDescent="0.2">
      <c r="K79" s="68"/>
      <c r="L79" s="65"/>
      <c r="M79" s="68">
        <v>90</v>
      </c>
      <c r="N79" s="68"/>
      <c r="O79" s="68"/>
      <c r="P79" s="68"/>
      <c r="Q79" s="68"/>
      <c r="R79" s="68"/>
      <c r="S79" s="68"/>
      <c r="T79" s="48"/>
      <c r="U79" s="48"/>
    </row>
    <row r="80" spans="11:21" s="47" customFormat="1" x14ac:dyDescent="0.2">
      <c r="K80" s="68"/>
      <c r="L80" s="65"/>
      <c r="M80" s="68">
        <v>91</v>
      </c>
      <c r="N80" s="68"/>
      <c r="O80" s="68"/>
      <c r="P80" s="68"/>
      <c r="Q80" s="68"/>
      <c r="R80" s="68"/>
      <c r="S80" s="68"/>
      <c r="T80" s="48"/>
      <c r="U80" s="48"/>
    </row>
    <row r="81" spans="11:21" s="47" customFormat="1" x14ac:dyDescent="0.2">
      <c r="K81" s="68"/>
      <c r="L81" s="65"/>
      <c r="M81" s="68">
        <v>92</v>
      </c>
      <c r="N81" s="68"/>
      <c r="O81" s="68"/>
      <c r="P81" s="68"/>
      <c r="Q81" s="68"/>
      <c r="R81" s="68"/>
      <c r="S81" s="68"/>
      <c r="T81" s="48"/>
      <c r="U81" s="48"/>
    </row>
    <row r="82" spans="11:21" s="47" customFormat="1" x14ac:dyDescent="0.2">
      <c r="K82" s="68"/>
      <c r="L82" s="65"/>
      <c r="M82" s="68">
        <v>93</v>
      </c>
      <c r="N82" s="68"/>
      <c r="O82" s="68"/>
      <c r="P82" s="68"/>
      <c r="Q82" s="68"/>
      <c r="R82" s="68"/>
      <c r="S82" s="68"/>
      <c r="T82" s="48"/>
      <c r="U82" s="48"/>
    </row>
    <row r="83" spans="11:21" s="47" customFormat="1" x14ac:dyDescent="0.2">
      <c r="K83" s="68"/>
      <c r="L83" s="65"/>
      <c r="M83" s="68">
        <v>94</v>
      </c>
      <c r="N83" s="68"/>
      <c r="O83" s="68"/>
      <c r="P83" s="68"/>
      <c r="Q83" s="68"/>
      <c r="R83" s="68"/>
      <c r="S83" s="68"/>
      <c r="T83" s="48"/>
      <c r="U83" s="48"/>
    </row>
    <row r="84" spans="11:21" s="47" customFormat="1" x14ac:dyDescent="0.2">
      <c r="K84" s="68"/>
      <c r="L84" s="65"/>
      <c r="M84" s="68">
        <v>95</v>
      </c>
      <c r="N84" s="68"/>
      <c r="O84" s="68"/>
      <c r="P84" s="68"/>
      <c r="Q84" s="68"/>
      <c r="R84" s="68"/>
      <c r="S84" s="68"/>
      <c r="T84" s="48"/>
      <c r="U84" s="48"/>
    </row>
    <row r="85" spans="11:21" s="47" customFormat="1" x14ac:dyDescent="0.2">
      <c r="K85" s="68"/>
      <c r="L85" s="65"/>
      <c r="M85" s="68">
        <v>96</v>
      </c>
      <c r="N85" s="68"/>
      <c r="O85" s="68"/>
      <c r="P85" s="68"/>
      <c r="Q85" s="68"/>
      <c r="R85" s="68"/>
      <c r="S85" s="68"/>
      <c r="T85" s="48"/>
      <c r="U85" s="48"/>
    </row>
    <row r="86" spans="11:21" s="47" customFormat="1" x14ac:dyDescent="0.2">
      <c r="K86" s="68"/>
      <c r="L86" s="65"/>
      <c r="M86" s="68">
        <v>97</v>
      </c>
      <c r="N86" s="68"/>
      <c r="O86" s="68"/>
      <c r="P86" s="68"/>
      <c r="Q86" s="68"/>
      <c r="R86" s="68"/>
      <c r="S86" s="68"/>
      <c r="T86" s="48"/>
      <c r="U86" s="48"/>
    </row>
    <row r="87" spans="11:21" s="47" customFormat="1" x14ac:dyDescent="0.2">
      <c r="K87" s="68"/>
      <c r="L87" s="65"/>
      <c r="M87" s="68">
        <v>98</v>
      </c>
      <c r="N87" s="68"/>
      <c r="O87" s="68"/>
      <c r="P87" s="68"/>
      <c r="Q87" s="68"/>
      <c r="R87" s="68"/>
      <c r="S87" s="68"/>
      <c r="T87" s="48"/>
      <c r="U87" s="48"/>
    </row>
    <row r="88" spans="11:21" s="47" customFormat="1" x14ac:dyDescent="0.2">
      <c r="K88" s="68"/>
      <c r="L88" s="65"/>
      <c r="M88" s="68">
        <v>99</v>
      </c>
      <c r="N88" s="68"/>
      <c r="O88" s="68"/>
      <c r="P88" s="68"/>
      <c r="Q88" s="68"/>
      <c r="R88" s="68"/>
      <c r="S88" s="68"/>
      <c r="T88" s="48"/>
      <c r="U88" s="48"/>
    </row>
    <row r="89" spans="11:21" s="47" customFormat="1" x14ac:dyDescent="0.2">
      <c r="K89" s="68"/>
      <c r="L89" s="65"/>
      <c r="M89" s="68">
        <v>100</v>
      </c>
      <c r="N89" s="68"/>
      <c r="O89" s="68"/>
      <c r="P89" s="68"/>
      <c r="Q89" s="68"/>
      <c r="R89" s="68"/>
      <c r="S89" s="68"/>
      <c r="T89" s="48"/>
      <c r="U89" s="48"/>
    </row>
    <row r="90" spans="11:21" s="47" customFormat="1" x14ac:dyDescent="0.2">
      <c r="K90" s="68"/>
      <c r="L90" s="65"/>
      <c r="M90" s="68">
        <v>101</v>
      </c>
      <c r="N90" s="68"/>
      <c r="O90" s="68"/>
      <c r="P90" s="68"/>
      <c r="Q90" s="68"/>
      <c r="R90" s="68"/>
      <c r="S90" s="68"/>
      <c r="T90" s="48"/>
      <c r="U90" s="48"/>
    </row>
    <row r="91" spans="11:21" s="47" customFormat="1" x14ac:dyDescent="0.2">
      <c r="K91" s="68"/>
      <c r="L91" s="65"/>
      <c r="M91" s="68">
        <v>102</v>
      </c>
      <c r="N91" s="68"/>
      <c r="O91" s="68"/>
      <c r="P91" s="68"/>
      <c r="Q91" s="68"/>
      <c r="R91" s="68"/>
      <c r="S91" s="68"/>
      <c r="T91" s="48"/>
      <c r="U91" s="48"/>
    </row>
    <row r="92" spans="11:21" s="47" customFormat="1" x14ac:dyDescent="0.2">
      <c r="K92" s="68"/>
      <c r="L92" s="65"/>
      <c r="M92" s="68">
        <v>103</v>
      </c>
      <c r="N92" s="68"/>
      <c r="O92" s="68"/>
      <c r="P92" s="68"/>
      <c r="Q92" s="68"/>
      <c r="R92" s="68"/>
      <c r="S92" s="68"/>
      <c r="T92" s="48"/>
      <c r="U92" s="48"/>
    </row>
    <row r="93" spans="11:21" s="47" customFormat="1" x14ac:dyDescent="0.2">
      <c r="K93" s="68"/>
      <c r="L93" s="65"/>
      <c r="M93" s="68">
        <v>104</v>
      </c>
      <c r="N93" s="68"/>
      <c r="O93" s="68"/>
      <c r="P93" s="68"/>
      <c r="Q93" s="68"/>
      <c r="R93" s="68"/>
      <c r="S93" s="68"/>
      <c r="T93" s="48"/>
      <c r="U93" s="48"/>
    </row>
    <row r="94" spans="11:21" s="47" customFormat="1" x14ac:dyDescent="0.2">
      <c r="K94" s="68"/>
      <c r="L94" s="65"/>
      <c r="M94" s="68">
        <v>105</v>
      </c>
      <c r="N94" s="68"/>
      <c r="O94" s="68"/>
      <c r="P94" s="68"/>
      <c r="Q94" s="68"/>
      <c r="R94" s="68"/>
      <c r="S94" s="68"/>
      <c r="T94" s="48"/>
      <c r="U94" s="48"/>
    </row>
    <row r="95" spans="11:21" s="47" customFormat="1" x14ac:dyDescent="0.2">
      <c r="K95" s="68"/>
      <c r="L95" s="65"/>
      <c r="M95" s="68">
        <v>106</v>
      </c>
      <c r="N95" s="68"/>
      <c r="O95" s="68"/>
      <c r="P95" s="68"/>
      <c r="Q95" s="68"/>
      <c r="R95" s="68"/>
      <c r="S95" s="68"/>
      <c r="T95" s="48"/>
      <c r="U95" s="48"/>
    </row>
    <row r="96" spans="11:21" s="47" customFormat="1" x14ac:dyDescent="0.2">
      <c r="K96" s="68"/>
      <c r="L96" s="65"/>
      <c r="M96" s="68">
        <v>107</v>
      </c>
      <c r="N96" s="68"/>
      <c r="O96" s="68"/>
      <c r="P96" s="68"/>
      <c r="Q96" s="68"/>
      <c r="R96" s="68"/>
      <c r="S96" s="68"/>
      <c r="T96" s="48"/>
      <c r="U96" s="48"/>
    </row>
    <row r="97" spans="11:21" s="47" customFormat="1" x14ac:dyDescent="0.2">
      <c r="K97" s="68"/>
      <c r="L97" s="65"/>
      <c r="M97" s="68">
        <v>108</v>
      </c>
      <c r="N97" s="68"/>
      <c r="O97" s="68"/>
      <c r="P97" s="68"/>
      <c r="Q97" s="68"/>
      <c r="R97" s="68"/>
      <c r="S97" s="68"/>
      <c r="T97" s="48"/>
      <c r="U97" s="48"/>
    </row>
    <row r="98" spans="11:21" s="47" customFormat="1" x14ac:dyDescent="0.2">
      <c r="K98" s="68"/>
      <c r="L98" s="65"/>
      <c r="M98" s="68">
        <v>109</v>
      </c>
      <c r="N98" s="68"/>
      <c r="O98" s="68"/>
      <c r="P98" s="68"/>
      <c r="Q98" s="68"/>
      <c r="R98" s="68"/>
      <c r="S98" s="68"/>
      <c r="T98" s="48"/>
      <c r="U98" s="48"/>
    </row>
    <row r="99" spans="11:21" s="47" customFormat="1" x14ac:dyDescent="0.2">
      <c r="K99" s="68"/>
      <c r="L99" s="65"/>
      <c r="M99" s="68">
        <v>110</v>
      </c>
      <c r="N99" s="68"/>
      <c r="O99" s="68"/>
      <c r="P99" s="68"/>
      <c r="Q99" s="68"/>
      <c r="R99" s="68"/>
      <c r="S99" s="68"/>
      <c r="T99" s="48"/>
      <c r="U99" s="48"/>
    </row>
    <row r="100" spans="11:21" s="47" customFormat="1" x14ac:dyDescent="0.2">
      <c r="K100" s="68"/>
      <c r="L100" s="65"/>
      <c r="M100" s="68"/>
      <c r="N100" s="68"/>
      <c r="O100" s="68"/>
      <c r="P100" s="68"/>
      <c r="Q100" s="68"/>
      <c r="R100" s="68"/>
      <c r="S100" s="68"/>
      <c r="T100" s="48"/>
      <c r="U100" s="48"/>
    </row>
    <row r="101" spans="11:21" s="47" customFormat="1" x14ac:dyDescent="0.2">
      <c r="K101" s="68"/>
      <c r="L101" s="65"/>
      <c r="M101" s="65"/>
      <c r="N101" s="68"/>
      <c r="O101" s="68"/>
      <c r="P101" s="68"/>
      <c r="Q101" s="68"/>
      <c r="R101" s="68"/>
      <c r="S101" s="68"/>
      <c r="T101" s="48"/>
      <c r="U101" s="48"/>
    </row>
    <row r="102" spans="11:21" s="47" customFormat="1" x14ac:dyDescent="0.2">
      <c r="K102" s="68"/>
      <c r="L102" s="65"/>
      <c r="M102" s="65"/>
      <c r="N102" s="68"/>
      <c r="O102" s="68"/>
      <c r="P102" s="68"/>
      <c r="Q102" s="68"/>
      <c r="R102" s="68"/>
      <c r="S102" s="68"/>
      <c r="T102" s="48"/>
      <c r="U102" s="48"/>
    </row>
    <row r="103" spans="11:21" s="47" customFormat="1" x14ac:dyDescent="0.2">
      <c r="K103" s="68"/>
      <c r="L103" s="65"/>
      <c r="M103" s="65"/>
      <c r="N103" s="68"/>
      <c r="O103" s="68"/>
      <c r="P103" s="68"/>
      <c r="Q103" s="68"/>
      <c r="R103" s="68"/>
      <c r="S103" s="68"/>
      <c r="T103" s="48"/>
      <c r="U103" s="48"/>
    </row>
    <row r="104" spans="11:21" s="47" customFormat="1" x14ac:dyDescent="0.2">
      <c r="K104" s="68"/>
      <c r="L104" s="65"/>
      <c r="M104" s="65"/>
      <c r="N104" s="68"/>
      <c r="O104" s="68"/>
      <c r="P104" s="68"/>
      <c r="Q104" s="68"/>
      <c r="R104" s="68"/>
      <c r="S104" s="68"/>
      <c r="T104" s="48"/>
      <c r="U104" s="48"/>
    </row>
    <row r="105" spans="11:21" s="47" customFormat="1" x14ac:dyDescent="0.2">
      <c r="K105" s="68"/>
      <c r="L105" s="65"/>
      <c r="M105" s="65"/>
      <c r="N105" s="68"/>
      <c r="O105" s="68"/>
      <c r="P105" s="68"/>
      <c r="Q105" s="68"/>
      <c r="R105" s="68"/>
      <c r="S105" s="68"/>
      <c r="T105" s="48"/>
      <c r="U105" s="48"/>
    </row>
    <row r="106" spans="11:21" s="47" customFormat="1" x14ac:dyDescent="0.2">
      <c r="K106" s="68"/>
      <c r="L106" s="65"/>
      <c r="M106" s="65"/>
      <c r="N106" s="68"/>
      <c r="O106" s="68"/>
      <c r="P106" s="68"/>
      <c r="Q106" s="68"/>
      <c r="R106" s="68"/>
      <c r="S106" s="68"/>
      <c r="T106" s="48"/>
      <c r="U106" s="48"/>
    </row>
    <row r="107" spans="11:21" s="47" customFormat="1" x14ac:dyDescent="0.2">
      <c r="K107" s="68"/>
      <c r="L107" s="65"/>
      <c r="M107" s="65"/>
      <c r="N107" s="68"/>
      <c r="O107" s="68"/>
      <c r="P107" s="68"/>
      <c r="Q107" s="68"/>
      <c r="R107" s="68"/>
      <c r="S107" s="68"/>
      <c r="T107" s="48"/>
      <c r="U107" s="48"/>
    </row>
    <row r="108" spans="11:21" s="47" customFormat="1" x14ac:dyDescent="0.2">
      <c r="K108" s="68"/>
      <c r="L108" s="65"/>
      <c r="M108" s="65"/>
      <c r="N108" s="65"/>
      <c r="O108" s="68"/>
      <c r="P108" s="68"/>
      <c r="Q108" s="68"/>
      <c r="R108" s="68"/>
      <c r="S108" s="68"/>
      <c r="T108" s="48"/>
      <c r="U108" s="48"/>
    </row>
    <row r="109" spans="11:21" s="47" customFormat="1" x14ac:dyDescent="0.2">
      <c r="K109" s="68"/>
      <c r="L109" s="65"/>
      <c r="M109" s="65"/>
      <c r="N109" s="65"/>
      <c r="O109" s="68"/>
      <c r="P109" s="68"/>
      <c r="Q109" s="68"/>
      <c r="R109" s="68"/>
      <c r="S109" s="68"/>
      <c r="T109" s="48"/>
      <c r="U109" s="48"/>
    </row>
    <row r="110" spans="11:21" s="47" customFormat="1" x14ac:dyDescent="0.2">
      <c r="K110" s="68"/>
      <c r="L110" s="65"/>
      <c r="M110" s="65"/>
      <c r="N110" s="65"/>
      <c r="O110" s="68"/>
      <c r="P110" s="65"/>
      <c r="Q110" s="68"/>
      <c r="R110" s="68"/>
      <c r="S110" s="68"/>
      <c r="T110" s="48"/>
      <c r="U110" s="48"/>
    </row>
    <row r="111" spans="11:21" s="47" customFormat="1" x14ac:dyDescent="0.2">
      <c r="K111" s="68"/>
      <c r="L111" s="65"/>
      <c r="M111" s="65"/>
      <c r="N111" s="65"/>
      <c r="O111" s="68"/>
      <c r="P111" s="65"/>
      <c r="Q111" s="68"/>
      <c r="R111" s="68"/>
      <c r="S111" s="68"/>
      <c r="T111" s="48"/>
      <c r="U111" s="48"/>
    </row>
  </sheetData>
  <sheetProtection password="CC55" sheet="1" objects="1" scenarios="1" selectLockedCells="1"/>
  <mergeCells count="3">
    <mergeCell ref="B1:J1"/>
    <mergeCell ref="B3:J3"/>
    <mergeCell ref="B4:J4"/>
  </mergeCells>
  <phoneticPr fontId="1" type="noConversion"/>
  <conditionalFormatting sqref="H8:H57">
    <cfRule type="expression" dxfId="5" priority="2" stopIfTrue="1">
      <formula>G8&gt;100</formula>
    </cfRule>
    <cfRule type="cellIs" dxfId="4" priority="3" stopIfTrue="1" operator="between">
      <formula>80</formula>
      <formula>116</formula>
    </cfRule>
  </conditionalFormatting>
  <conditionalFormatting sqref="G8:G57">
    <cfRule type="cellIs" dxfId="3" priority="1" stopIfTrue="1" operator="between">
      <formula>100</formula>
      <formula>200</formula>
    </cfRule>
  </conditionalFormatting>
  <dataValidations count="8">
    <dataValidation type="date" errorStyle="warning" allowBlank="1" showInputMessage="1" showErrorMessage="1" error="La date de naissance doit être inscrite sous le format JJ.MM.AAAA." prompt="Inscrire la date de naissance sous format JJ.MM.AAAA." sqref="C8:C57">
      <formula1>1</formula1>
      <formula2>40908</formula2>
    </dataValidation>
    <dataValidation type="list" allowBlank="1" showInputMessage="1" showErrorMessage="1" error="Merci de choisir M (masculin) ou F (féminin) au moyen du menu déroulant." sqref="D8:D57">
      <formula1>$K$8:$K$9</formula1>
    </dataValidation>
    <dataValidation type="list" allowBlank="1" showInputMessage="1" showErrorMessage="1" sqref="D7">
      <formula1>$K$8:$K$9</formula1>
    </dataValidation>
    <dataValidation allowBlank="1" showInputMessage="1" showErrorMessage="1" prompt="Merci d'écrire en premier le nom de famille en majuscule puis le prénom en minuscule. Exemple : DUPONT Jean-Pierre" sqref="B8:B57"/>
    <dataValidation type="list" allowBlank="1" showInputMessage="1" showErrorMessage="1" sqref="E7:E57">
      <formula1>$M$8:$M$99</formula1>
    </dataValidation>
    <dataValidation type="date" errorStyle="warning" allowBlank="1" showInputMessage="1" showErrorMessage="1" error="La date de naissance doit être inscrite sous le format JJ.MM.AAAA." sqref="G8:G57">
      <formula1>1</formula1>
      <formula2>41275</formula2>
    </dataValidation>
    <dataValidation type="list" allowBlank="1" showInputMessage="1" showErrorMessage="1" sqref="F7">
      <formula1>$N$8:$N$14</formula1>
    </dataValidation>
    <dataValidation type="list" allowBlank="1" showInputMessage="1" showErrorMessage="1" error="Merci de choisir la couleur de la ceinture au moyen du menu déroulant." sqref="F8:F57">
      <formula1>$N$8:$N$14</formula1>
    </dataValidation>
  </dataValidations>
  <pageMargins left="0.78740157480314965" right="0.78740157480314965" top="0.98425196850393704" bottom="0.98425196850393704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workbookViewId="0">
      <selection activeCell="B8" sqref="B8:E8"/>
    </sheetView>
  </sheetViews>
  <sheetFormatPr baseColWidth="10" defaultRowHeight="15.75" x14ac:dyDescent="0.25"/>
  <cols>
    <col min="1" max="1" width="3.375" style="3" bestFit="1" customWidth="1"/>
    <col min="2" max="2" width="27.125" style="3" customWidth="1"/>
    <col min="3" max="3" width="10.375" style="3" bestFit="1" customWidth="1"/>
    <col min="4" max="4" width="6" style="3" customWidth="1"/>
    <col min="5" max="5" width="11.25" style="3" bestFit="1" customWidth="1"/>
    <col min="6" max="6" width="6.375" style="3" customWidth="1"/>
    <col min="7" max="7" width="12.5" style="3" customWidth="1"/>
    <col min="8" max="8" width="8.875" style="3" customWidth="1"/>
    <col min="9" max="9" width="22.625" style="3" bestFit="1" customWidth="1"/>
    <col min="10" max="10" width="2.75" style="70" bestFit="1" customWidth="1"/>
    <col min="11" max="11" width="11" style="70"/>
    <col min="12" max="12" width="5" style="70" bestFit="1" customWidth="1"/>
    <col min="13" max="13" width="14.875" style="70" bestFit="1" customWidth="1"/>
    <col min="14" max="14" width="4.25" style="70" bestFit="1" customWidth="1"/>
    <col min="15" max="15" width="11.75" style="70" bestFit="1" customWidth="1"/>
    <col min="16" max="17" width="11" style="70"/>
    <col min="18" max="16384" width="11" style="3"/>
  </cols>
  <sheetData>
    <row r="1" spans="1:18" ht="23.25" x14ac:dyDescent="0.35">
      <c r="B1" s="84" t="str">
        <f>'Coordonnées et arbitres'!B1:D1</f>
        <v>tournoi de karate de collonge-bellerive</v>
      </c>
      <c r="C1" s="84"/>
      <c r="D1" s="84"/>
      <c r="E1" s="84"/>
      <c r="F1" s="84"/>
      <c r="G1" s="84"/>
      <c r="H1" s="84"/>
      <c r="I1" s="84"/>
    </row>
    <row r="2" spans="1:18" x14ac:dyDescent="0.25">
      <c r="B2" s="81"/>
      <c r="C2" s="4"/>
      <c r="D2" s="4"/>
      <c r="E2" s="4"/>
      <c r="F2" s="4"/>
      <c r="G2" s="4"/>
    </row>
    <row r="3" spans="1:18" ht="19.5" x14ac:dyDescent="0.3">
      <c r="B3" s="85" t="s">
        <v>12</v>
      </c>
      <c r="C3" s="85"/>
      <c r="D3" s="85"/>
      <c r="E3" s="85"/>
      <c r="F3" s="85"/>
      <c r="G3" s="85"/>
      <c r="H3" s="85"/>
      <c r="I3" s="85"/>
      <c r="M3" s="79">
        <v>42484</v>
      </c>
    </row>
    <row r="4" spans="1:18" ht="24.75" customHeight="1" x14ac:dyDescent="0.25">
      <c r="B4" s="89">
        <f>'Coordonnées et arbitres'!C6</f>
        <v>0</v>
      </c>
      <c r="C4" s="89"/>
      <c r="D4" s="89"/>
      <c r="E4" s="89"/>
      <c r="F4" s="89"/>
      <c r="G4" s="89"/>
      <c r="H4" s="89"/>
      <c r="I4" s="89"/>
      <c r="J4" s="71"/>
    </row>
    <row r="5" spans="1:18" s="10" customFormat="1" ht="21" customHeight="1" x14ac:dyDescent="0.25">
      <c r="B5" s="34"/>
      <c r="C5" s="35"/>
      <c r="D5" s="35"/>
      <c r="E5" s="35"/>
      <c r="F5" s="35"/>
      <c r="G5" s="35"/>
      <c r="J5" s="72"/>
      <c r="K5" s="72"/>
      <c r="L5" s="72"/>
      <c r="M5" s="72"/>
      <c r="N5" s="72"/>
      <c r="O5" s="72"/>
      <c r="P5" s="72"/>
      <c r="Q5" s="72"/>
      <c r="R5" s="58"/>
    </row>
    <row r="6" spans="1:18" s="61" customFormat="1" ht="25.5" x14ac:dyDescent="0.2">
      <c r="A6" s="59"/>
      <c r="B6" s="59" t="s">
        <v>13</v>
      </c>
      <c r="C6" s="60" t="s">
        <v>14</v>
      </c>
      <c r="D6" s="59" t="s">
        <v>16</v>
      </c>
      <c r="E6" s="59" t="s">
        <v>17</v>
      </c>
      <c r="F6" s="60" t="s">
        <v>55</v>
      </c>
      <c r="G6" s="59" t="s">
        <v>15</v>
      </c>
      <c r="H6" s="59" t="s">
        <v>18</v>
      </c>
      <c r="I6" s="59" t="s">
        <v>19</v>
      </c>
      <c r="J6" s="73"/>
      <c r="K6" s="73"/>
      <c r="L6" s="73"/>
      <c r="M6" s="73"/>
      <c r="N6" s="73"/>
      <c r="O6" s="73"/>
      <c r="P6" s="73"/>
      <c r="Q6" s="73"/>
      <c r="R6" s="62"/>
    </row>
    <row r="7" spans="1:18" s="47" customFormat="1" ht="20.100000000000001" customHeight="1" x14ac:dyDescent="0.2">
      <c r="A7" s="41">
        <v>0</v>
      </c>
      <c r="B7" s="42" t="s">
        <v>53</v>
      </c>
      <c r="C7" s="43">
        <v>36207</v>
      </c>
      <c r="D7" s="41" t="s">
        <v>21</v>
      </c>
      <c r="E7" s="41" t="s">
        <v>22</v>
      </c>
      <c r="F7" s="78" t="str">
        <f>IF(C7&lt;&gt;"",DATEDIF(C7,42484,"y")&amp;"","")</f>
        <v>17</v>
      </c>
      <c r="G7" s="41" t="s">
        <v>39</v>
      </c>
      <c r="H7" s="44">
        <v>10</v>
      </c>
      <c r="I7" s="45" t="s">
        <v>23</v>
      </c>
      <c r="J7" s="74"/>
      <c r="K7" s="74"/>
      <c r="L7" s="74"/>
      <c r="M7" s="74"/>
      <c r="N7" s="74"/>
      <c r="O7" s="74"/>
      <c r="P7" s="74"/>
      <c r="Q7" s="74"/>
      <c r="R7" s="46"/>
    </row>
    <row r="8" spans="1:18" s="47" customFormat="1" ht="20.100000000000001" customHeight="1" x14ac:dyDescent="0.2">
      <c r="A8" s="49">
        <v>1</v>
      </c>
      <c r="B8" s="50"/>
      <c r="C8" s="51"/>
      <c r="D8" s="52"/>
      <c r="E8" s="52"/>
      <c r="F8" s="55">
        <f>DATEDIF(C8,'Coordonnées et arbitres'!$B$2,"Y")</f>
        <v>117</v>
      </c>
      <c r="G8" s="55" t="str">
        <f t="shared" ref="G8:G57" si="0">IF(F8&lt;=6,"U8",IF(F8=7,"U8",IF(F8=8,"U10",IF(F8=9,"U10",IF(F8=10,"U12",IF(F8=11,"U12",IF(F8=12,"U14","")))))))&amp;IF(F8=13,"U14",IF(F8=14,"U16",IF(F8=15,"U16",IF(F8=16,"U18",IF(F8=17,"U18",IF(F8=18,"+18",IF(F8=19,"+18","")))))))&amp;IF(F8=20,"+18",IF(F8=21,"+18",IF(F8=22,"+18",IF(F8=23,"+18",IF(F8=24,"+18",IF(F8=25,"+18",IF(F8=26,"+18","")))))))&amp;IF(F8=27,"+18",IF(F8=28,"+18",IF(F8=29,"+18",IF(F8=30,"+18",IF(F8=31,"+18",IF(F8=32,"+18",IF(F8=33,"+18","")))))))&amp;IF(F8=34,"+18",IF(F8&gt;=35,"Vétérans",""))</f>
        <v>Vétérans</v>
      </c>
      <c r="H8" s="53">
        <f>SUMIF(I8,'Coordonnées et arbitres'!$C$6,$H$60)</f>
        <v>0</v>
      </c>
      <c r="I8" s="54" t="str">
        <f>IF(COUNTA(B8:G8)=6,'Coordonnées et arbitres'!$C$6,"")</f>
        <v/>
      </c>
      <c r="J8" s="74" t="s">
        <v>21</v>
      </c>
      <c r="K8" s="74">
        <v>2005</v>
      </c>
      <c r="L8" s="74">
        <v>18</v>
      </c>
      <c r="M8" s="74" t="s">
        <v>27</v>
      </c>
      <c r="N8" s="74" t="s">
        <v>24</v>
      </c>
      <c r="O8" s="74" t="s">
        <v>25</v>
      </c>
      <c r="P8" s="74" t="s">
        <v>30</v>
      </c>
      <c r="Q8" s="75"/>
      <c r="R8" s="46"/>
    </row>
    <row r="9" spans="1:18" s="47" customFormat="1" ht="20.100000000000001" customHeight="1" x14ac:dyDescent="0.2">
      <c r="A9" s="49">
        <v>2</v>
      </c>
      <c r="B9" s="50"/>
      <c r="C9" s="51"/>
      <c r="D9" s="52"/>
      <c r="E9" s="52"/>
      <c r="F9" s="55">
        <f>DATEDIF(C9,'Coordonnées et arbitres'!$B$2,"Y")</f>
        <v>117</v>
      </c>
      <c r="G9" s="55" t="str">
        <f t="shared" si="0"/>
        <v>Vétérans</v>
      </c>
      <c r="H9" s="53">
        <f>SUMIF(I9,'Coordonnées et arbitres'!$C$6,$H$60)</f>
        <v>0</v>
      </c>
      <c r="I9" s="54" t="str">
        <f>IF(COUNTA(B9:G9)=6,'Coordonnées et arbitres'!$C$6,"")</f>
        <v/>
      </c>
      <c r="J9" s="74" t="s">
        <v>26</v>
      </c>
      <c r="K9" s="74">
        <v>2004</v>
      </c>
      <c r="L9" s="74">
        <v>19</v>
      </c>
      <c r="M9" s="74" t="s">
        <v>33</v>
      </c>
      <c r="N9" s="74" t="s">
        <v>28</v>
      </c>
      <c r="O9" s="74" t="s">
        <v>29</v>
      </c>
      <c r="P9" s="74" t="s">
        <v>32</v>
      </c>
      <c r="Q9" s="74"/>
      <c r="R9" s="46"/>
    </row>
    <row r="10" spans="1:18" s="47" customFormat="1" ht="20.100000000000001" customHeight="1" x14ac:dyDescent="0.2">
      <c r="A10" s="55">
        <v>3</v>
      </c>
      <c r="B10" s="50"/>
      <c r="C10" s="51"/>
      <c r="D10" s="52"/>
      <c r="E10" s="52"/>
      <c r="F10" s="55">
        <f>DATEDIF(C10,'Coordonnées et arbitres'!$B$2,"Y")</f>
        <v>117</v>
      </c>
      <c r="G10" s="55" t="str">
        <f t="shared" si="0"/>
        <v>Vétérans</v>
      </c>
      <c r="H10" s="53">
        <f>SUMIF(I10,'Coordonnées et arbitres'!$C$6,$H$60)</f>
        <v>0</v>
      </c>
      <c r="I10" s="54" t="str">
        <f>IF(COUNTA(B10:G10)=6,'Coordonnées et arbitres'!$C$6,"")</f>
        <v/>
      </c>
      <c r="J10" s="74"/>
      <c r="K10" s="74">
        <v>2003</v>
      </c>
      <c r="L10" s="74">
        <v>20</v>
      </c>
      <c r="M10" s="74" t="s">
        <v>37</v>
      </c>
      <c r="N10" s="74"/>
      <c r="O10" s="74" t="s">
        <v>31</v>
      </c>
      <c r="P10" s="74" t="s">
        <v>35</v>
      </c>
      <c r="Q10" s="74"/>
      <c r="R10" s="46"/>
    </row>
    <row r="11" spans="1:18" s="47" customFormat="1" ht="20.100000000000001" customHeight="1" x14ac:dyDescent="0.2">
      <c r="A11" s="49">
        <v>4</v>
      </c>
      <c r="B11" s="50"/>
      <c r="C11" s="51"/>
      <c r="D11" s="52"/>
      <c r="E11" s="52"/>
      <c r="F11" s="55">
        <f>DATEDIF(C11,'Coordonnées et arbitres'!$B$2,"Y")</f>
        <v>117</v>
      </c>
      <c r="G11" s="55" t="str">
        <f t="shared" si="0"/>
        <v>Vétérans</v>
      </c>
      <c r="H11" s="53">
        <f>SUMIF(I11,'Coordonnées et arbitres'!$C$6,$H$60)</f>
        <v>0</v>
      </c>
      <c r="I11" s="54" t="str">
        <f>IF(COUNTA(B11:G11)=6,'Coordonnées et arbitres'!$C$6,"")</f>
        <v/>
      </c>
      <c r="J11" s="74"/>
      <c r="K11" s="74">
        <v>2002</v>
      </c>
      <c r="L11" s="74">
        <v>21</v>
      </c>
      <c r="M11" s="74" t="s">
        <v>22</v>
      </c>
      <c r="N11" s="74"/>
      <c r="O11" s="74" t="s">
        <v>34</v>
      </c>
      <c r="P11" s="74" t="s">
        <v>20</v>
      </c>
      <c r="Q11" s="74"/>
      <c r="R11" s="46"/>
    </row>
    <row r="12" spans="1:18" s="47" customFormat="1" ht="20.100000000000001" customHeight="1" x14ac:dyDescent="0.2">
      <c r="A12" s="49">
        <v>5</v>
      </c>
      <c r="B12" s="50"/>
      <c r="C12" s="51"/>
      <c r="D12" s="52"/>
      <c r="E12" s="52"/>
      <c r="F12" s="55">
        <f>DATEDIF(C12,'Coordonnées et arbitres'!$B$2,"Y")</f>
        <v>117</v>
      </c>
      <c r="G12" s="55" t="str">
        <f t="shared" si="0"/>
        <v>Vétérans</v>
      </c>
      <c r="H12" s="53">
        <f>SUMIF(I12,'Coordonnées et arbitres'!$C$6,$H$60)</f>
        <v>0</v>
      </c>
      <c r="I12" s="54" t="str">
        <f>IF(COUNTA(B12:G12)=6,'Coordonnées et arbitres'!$C$6,"")</f>
        <v/>
      </c>
      <c r="J12" s="74"/>
      <c r="K12" s="74">
        <v>2001</v>
      </c>
      <c r="L12" s="74">
        <v>22</v>
      </c>
      <c r="M12" s="74" t="s">
        <v>41</v>
      </c>
      <c r="N12" s="74"/>
      <c r="O12" s="74" t="s">
        <v>36</v>
      </c>
      <c r="P12" s="74" t="s">
        <v>39</v>
      </c>
      <c r="Q12" s="74"/>
      <c r="R12" s="46"/>
    </row>
    <row r="13" spans="1:18" s="47" customFormat="1" ht="20.100000000000001" customHeight="1" x14ac:dyDescent="0.2">
      <c r="A13" s="49">
        <v>6</v>
      </c>
      <c r="B13" s="50"/>
      <c r="C13" s="51"/>
      <c r="D13" s="52"/>
      <c r="E13" s="52"/>
      <c r="F13" s="55">
        <f>DATEDIF(C13,'Coordonnées et arbitres'!$B$2,"Y")</f>
        <v>117</v>
      </c>
      <c r="G13" s="55" t="str">
        <f t="shared" si="0"/>
        <v>Vétérans</v>
      </c>
      <c r="H13" s="53">
        <f>SUMIF(I13,'Coordonnées et arbitres'!$C$6,$H$60)</f>
        <v>0</v>
      </c>
      <c r="I13" s="54" t="str">
        <f>IF(COUNTA(B13:G13)=6,'Coordonnées et arbitres'!$C$6,"")</f>
        <v/>
      </c>
      <c r="J13" s="74"/>
      <c r="K13" s="74">
        <v>2000</v>
      </c>
      <c r="L13" s="74">
        <v>23</v>
      </c>
      <c r="M13" s="74" t="s">
        <v>42</v>
      </c>
      <c r="N13" s="74"/>
      <c r="O13" s="74" t="s">
        <v>38</v>
      </c>
      <c r="P13" s="76" t="s">
        <v>40</v>
      </c>
      <c r="Q13" s="74"/>
      <c r="R13" s="46"/>
    </row>
    <row r="14" spans="1:18" s="47" customFormat="1" ht="20.100000000000001" customHeight="1" x14ac:dyDescent="0.2">
      <c r="A14" s="49">
        <v>7</v>
      </c>
      <c r="B14" s="50"/>
      <c r="C14" s="51"/>
      <c r="D14" s="52"/>
      <c r="E14" s="52"/>
      <c r="F14" s="55">
        <f>DATEDIF(C14,'Coordonnées et arbitres'!$B$2,"Y")</f>
        <v>117</v>
      </c>
      <c r="G14" s="55" t="str">
        <f t="shared" si="0"/>
        <v>Vétérans</v>
      </c>
      <c r="H14" s="53">
        <f>SUMIF(I14,'Coordonnées et arbitres'!$C$6,$H$60)</f>
        <v>0</v>
      </c>
      <c r="I14" s="54" t="str">
        <f>IF(COUNTA(B14:G14)=6,'Coordonnées et arbitres'!$C$6,"")</f>
        <v/>
      </c>
      <c r="J14" s="74"/>
      <c r="K14" s="74">
        <v>1999</v>
      </c>
      <c r="L14" s="74">
        <v>24</v>
      </c>
      <c r="M14" s="74" t="s">
        <v>43</v>
      </c>
      <c r="N14" s="74"/>
      <c r="O14" s="74"/>
      <c r="P14" s="74" t="s">
        <v>54</v>
      </c>
      <c r="Q14" s="74"/>
      <c r="R14" s="46"/>
    </row>
    <row r="15" spans="1:18" s="47" customFormat="1" ht="20.100000000000001" customHeight="1" x14ac:dyDescent="0.2">
      <c r="A15" s="49">
        <v>8</v>
      </c>
      <c r="B15" s="50"/>
      <c r="C15" s="51"/>
      <c r="D15" s="52"/>
      <c r="E15" s="52"/>
      <c r="F15" s="55">
        <f>DATEDIF(C15,'Coordonnées et arbitres'!$B$2,"Y")</f>
        <v>117</v>
      </c>
      <c r="G15" s="55" t="str">
        <f t="shared" si="0"/>
        <v>Vétérans</v>
      </c>
      <c r="H15" s="53">
        <f>SUMIF(I15,'Coordonnées et arbitres'!$C$6,$H$60)</f>
        <v>0</v>
      </c>
      <c r="I15" s="54" t="str">
        <f>IF(COUNTA(B15:G15)=6,'Coordonnées et arbitres'!$C$6,"")</f>
        <v/>
      </c>
      <c r="J15" s="74"/>
      <c r="K15" s="74">
        <v>1998</v>
      </c>
      <c r="L15" s="74">
        <v>25</v>
      </c>
      <c r="M15" s="74"/>
      <c r="N15" s="74"/>
      <c r="O15" s="74"/>
      <c r="P15" s="74"/>
      <c r="Q15" s="74"/>
      <c r="R15" s="46"/>
    </row>
    <row r="16" spans="1:18" s="47" customFormat="1" ht="20.100000000000001" customHeight="1" x14ac:dyDescent="0.2">
      <c r="A16" s="49">
        <v>9</v>
      </c>
      <c r="B16" s="50"/>
      <c r="C16" s="51"/>
      <c r="D16" s="52"/>
      <c r="E16" s="52"/>
      <c r="F16" s="55">
        <f>DATEDIF(C16,'Coordonnées et arbitres'!$B$2,"Y")</f>
        <v>117</v>
      </c>
      <c r="G16" s="55" t="str">
        <f t="shared" si="0"/>
        <v>Vétérans</v>
      </c>
      <c r="H16" s="53">
        <f>SUMIF(I16,'Coordonnées et arbitres'!$C$6,$H$60)</f>
        <v>0</v>
      </c>
      <c r="I16" s="54" t="str">
        <f>IF(COUNTA(B16:G16)=6,'Coordonnées et arbitres'!$C$6,"")</f>
        <v/>
      </c>
      <c r="J16" s="74"/>
      <c r="K16" s="74">
        <v>1997</v>
      </c>
      <c r="L16" s="74">
        <v>26</v>
      </c>
      <c r="M16" s="74"/>
      <c r="N16" s="74"/>
      <c r="O16" s="74"/>
      <c r="P16" s="74"/>
      <c r="Q16" s="74"/>
      <c r="R16" s="46"/>
    </row>
    <row r="17" spans="1:18" s="47" customFormat="1" ht="20.100000000000001" customHeight="1" x14ac:dyDescent="0.2">
      <c r="A17" s="49">
        <v>10</v>
      </c>
      <c r="B17" s="50"/>
      <c r="C17" s="51"/>
      <c r="D17" s="52"/>
      <c r="E17" s="52"/>
      <c r="F17" s="55">
        <f>DATEDIF(C17,'Coordonnées et arbitres'!$B$2,"Y")</f>
        <v>117</v>
      </c>
      <c r="G17" s="55" t="str">
        <f t="shared" si="0"/>
        <v>Vétérans</v>
      </c>
      <c r="H17" s="53">
        <f>SUMIF(I17,'Coordonnées et arbitres'!$C$6,$H$60)</f>
        <v>0</v>
      </c>
      <c r="I17" s="54" t="str">
        <f>IF(COUNTA(B17:G17)=6,'Coordonnées et arbitres'!$C$6,"")</f>
        <v/>
      </c>
      <c r="J17" s="74"/>
      <c r="K17" s="74">
        <v>1996</v>
      </c>
      <c r="L17" s="74">
        <v>27</v>
      </c>
      <c r="M17" s="74"/>
      <c r="N17" s="74"/>
      <c r="O17" s="74"/>
      <c r="P17" s="74"/>
      <c r="Q17" s="74"/>
      <c r="R17" s="46"/>
    </row>
    <row r="18" spans="1:18" s="47" customFormat="1" ht="20.100000000000001" customHeight="1" x14ac:dyDescent="0.2">
      <c r="A18" s="49">
        <v>11</v>
      </c>
      <c r="B18" s="50"/>
      <c r="C18" s="51"/>
      <c r="D18" s="52"/>
      <c r="E18" s="52"/>
      <c r="F18" s="55">
        <f>DATEDIF(C18,'Coordonnées et arbitres'!$B$2,"Y")</f>
        <v>117</v>
      </c>
      <c r="G18" s="55" t="str">
        <f t="shared" si="0"/>
        <v>Vétérans</v>
      </c>
      <c r="H18" s="53">
        <f>SUMIF(I18,'Coordonnées et arbitres'!$C$6,$H$60)</f>
        <v>0</v>
      </c>
      <c r="I18" s="54" t="str">
        <f>IF(COUNTA(B18:G18)=6,'Coordonnées et arbitres'!$C$6,"")</f>
        <v/>
      </c>
      <c r="J18" s="74"/>
      <c r="K18" s="74">
        <v>1995</v>
      </c>
      <c r="L18" s="74">
        <v>28</v>
      </c>
      <c r="M18" s="74"/>
      <c r="N18" s="74"/>
      <c r="O18" s="74"/>
      <c r="P18" s="74"/>
      <c r="Q18" s="74"/>
      <c r="R18" s="46"/>
    </row>
    <row r="19" spans="1:18" s="47" customFormat="1" ht="20.100000000000001" customHeight="1" x14ac:dyDescent="0.2">
      <c r="A19" s="49">
        <v>12</v>
      </c>
      <c r="B19" s="50"/>
      <c r="C19" s="51"/>
      <c r="D19" s="52"/>
      <c r="E19" s="52"/>
      <c r="F19" s="55">
        <f>DATEDIF(C19,'Coordonnées et arbitres'!$B$2,"Y")</f>
        <v>117</v>
      </c>
      <c r="G19" s="55" t="str">
        <f t="shared" si="0"/>
        <v>Vétérans</v>
      </c>
      <c r="H19" s="53">
        <f>SUMIF(I19,'Coordonnées et arbitres'!$C$6,$H$60)</f>
        <v>0</v>
      </c>
      <c r="I19" s="54" t="str">
        <f>IF(COUNTA(B19:G19)=6,'Coordonnées et arbitres'!$C$6,"")</f>
        <v/>
      </c>
      <c r="J19" s="74"/>
      <c r="K19" s="74">
        <v>1994</v>
      </c>
      <c r="L19" s="74">
        <v>29</v>
      </c>
      <c r="M19" s="74"/>
      <c r="N19" s="74"/>
      <c r="O19" s="74"/>
      <c r="P19" s="74"/>
      <c r="Q19" s="74"/>
      <c r="R19" s="46"/>
    </row>
    <row r="20" spans="1:18" s="47" customFormat="1" ht="20.100000000000001" customHeight="1" x14ac:dyDescent="0.2">
      <c r="A20" s="49">
        <v>13</v>
      </c>
      <c r="B20" s="50"/>
      <c r="C20" s="51"/>
      <c r="D20" s="52"/>
      <c r="E20" s="52"/>
      <c r="F20" s="55">
        <f>DATEDIF(C20,'Coordonnées et arbitres'!$B$2,"Y")</f>
        <v>117</v>
      </c>
      <c r="G20" s="55" t="str">
        <f t="shared" si="0"/>
        <v>Vétérans</v>
      </c>
      <c r="H20" s="53">
        <f>SUMIF(I20,'Coordonnées et arbitres'!$C$6,$H$60)</f>
        <v>0</v>
      </c>
      <c r="I20" s="54" t="str">
        <f>IF(COUNTA(B20:G20)=6,'Coordonnées et arbitres'!$C$6,"")</f>
        <v/>
      </c>
      <c r="J20" s="74"/>
      <c r="K20" s="74">
        <v>1993</v>
      </c>
      <c r="L20" s="74">
        <v>30</v>
      </c>
      <c r="M20" s="74"/>
      <c r="N20" s="74"/>
      <c r="O20" s="74"/>
      <c r="P20" s="74"/>
      <c r="Q20" s="74"/>
      <c r="R20" s="46"/>
    </row>
    <row r="21" spans="1:18" s="47" customFormat="1" ht="20.100000000000001" customHeight="1" x14ac:dyDescent="0.25">
      <c r="A21" s="49">
        <v>14</v>
      </c>
      <c r="B21" s="50"/>
      <c r="C21" s="51"/>
      <c r="D21" s="52"/>
      <c r="E21" s="52"/>
      <c r="F21" s="55">
        <f>DATEDIF(C21,'Coordonnées et arbitres'!$B$2,"Y")</f>
        <v>117</v>
      </c>
      <c r="G21" s="55" t="str">
        <f t="shared" si="0"/>
        <v>Vétérans</v>
      </c>
      <c r="H21" s="53">
        <f>SUMIF(I21,'Coordonnées et arbitres'!$C$6,$H$60)</f>
        <v>0</v>
      </c>
      <c r="I21" s="54" t="str">
        <f>IF(COUNTA(B21:G21)=6,'Coordonnées et arbitres'!$C$6,"")</f>
        <v/>
      </c>
      <c r="J21" s="74"/>
      <c r="K21" s="70"/>
      <c r="L21" s="74">
        <v>31</v>
      </c>
      <c r="M21" s="74"/>
      <c r="N21" s="74"/>
      <c r="O21" s="74"/>
      <c r="P21" s="74"/>
      <c r="Q21" s="74"/>
      <c r="R21" s="46"/>
    </row>
    <row r="22" spans="1:18" s="47" customFormat="1" ht="20.100000000000001" customHeight="1" x14ac:dyDescent="0.25">
      <c r="A22" s="49">
        <v>15</v>
      </c>
      <c r="B22" s="50"/>
      <c r="C22" s="51"/>
      <c r="D22" s="52"/>
      <c r="E22" s="52"/>
      <c r="F22" s="55">
        <f>DATEDIF(C22,'Coordonnées et arbitres'!$B$2,"Y")</f>
        <v>117</v>
      </c>
      <c r="G22" s="55" t="str">
        <f t="shared" si="0"/>
        <v>Vétérans</v>
      </c>
      <c r="H22" s="53">
        <f>SUMIF(I22,'Coordonnées et arbitres'!$C$6,$H$60)</f>
        <v>0</v>
      </c>
      <c r="I22" s="54" t="str">
        <f>IF(COUNTA(B22:G22)=6,'Coordonnées et arbitres'!$C$6,"")</f>
        <v/>
      </c>
      <c r="J22" s="74"/>
      <c r="K22" s="70"/>
      <c r="L22" s="74">
        <v>32</v>
      </c>
      <c r="M22" s="74"/>
      <c r="N22" s="74"/>
      <c r="O22" s="74"/>
      <c r="P22" s="74"/>
      <c r="Q22" s="74"/>
      <c r="R22" s="46"/>
    </row>
    <row r="23" spans="1:18" s="47" customFormat="1" ht="20.100000000000001" customHeight="1" x14ac:dyDescent="0.25">
      <c r="A23" s="49">
        <v>16</v>
      </c>
      <c r="B23" s="50"/>
      <c r="C23" s="51"/>
      <c r="D23" s="52"/>
      <c r="E23" s="52"/>
      <c r="F23" s="55">
        <f>DATEDIF(C23,'Coordonnées et arbitres'!$B$2,"Y")</f>
        <v>117</v>
      </c>
      <c r="G23" s="55" t="str">
        <f t="shared" si="0"/>
        <v>Vétérans</v>
      </c>
      <c r="H23" s="53">
        <f>SUMIF(I23,'Coordonnées et arbitres'!$C$6,$H$60)</f>
        <v>0</v>
      </c>
      <c r="I23" s="54" t="str">
        <f>IF(COUNTA(B23:G23)=6,'Coordonnées et arbitres'!$C$6,"")</f>
        <v/>
      </c>
      <c r="J23" s="74"/>
      <c r="K23" s="70"/>
      <c r="L23" s="74">
        <v>33</v>
      </c>
      <c r="M23" s="74"/>
      <c r="N23" s="74"/>
      <c r="O23" s="74"/>
      <c r="P23" s="74"/>
      <c r="Q23" s="74"/>
      <c r="R23" s="46"/>
    </row>
    <row r="24" spans="1:18" s="47" customFormat="1" ht="20.100000000000001" customHeight="1" x14ac:dyDescent="0.25">
      <c r="A24" s="49">
        <v>17</v>
      </c>
      <c r="B24" s="50"/>
      <c r="C24" s="51"/>
      <c r="D24" s="52"/>
      <c r="E24" s="52"/>
      <c r="F24" s="55">
        <f>DATEDIF(C24,'Coordonnées et arbitres'!$B$2,"Y")</f>
        <v>117</v>
      </c>
      <c r="G24" s="55" t="str">
        <f t="shared" si="0"/>
        <v>Vétérans</v>
      </c>
      <c r="H24" s="53">
        <f>SUMIF(I24,'Coordonnées et arbitres'!$C$6,$H$60)</f>
        <v>0</v>
      </c>
      <c r="I24" s="54" t="str">
        <f>IF(COUNTA(B24:G24)=6,'Coordonnées et arbitres'!$C$6,"")</f>
        <v/>
      </c>
      <c r="J24" s="74"/>
      <c r="K24" s="70"/>
      <c r="L24" s="74">
        <v>34</v>
      </c>
      <c r="M24" s="74"/>
      <c r="N24" s="74"/>
      <c r="O24" s="74"/>
      <c r="P24" s="74"/>
      <c r="Q24" s="74"/>
      <c r="R24" s="46"/>
    </row>
    <row r="25" spans="1:18" s="47" customFormat="1" ht="20.100000000000001" customHeight="1" x14ac:dyDescent="0.25">
      <c r="A25" s="49">
        <v>18</v>
      </c>
      <c r="B25" s="50"/>
      <c r="C25" s="51"/>
      <c r="D25" s="52"/>
      <c r="E25" s="52"/>
      <c r="F25" s="55">
        <f>DATEDIF(C25,'Coordonnées et arbitres'!$B$2,"Y")</f>
        <v>117</v>
      </c>
      <c r="G25" s="55" t="str">
        <f t="shared" si="0"/>
        <v>Vétérans</v>
      </c>
      <c r="H25" s="53">
        <f>SUMIF(I25,'Coordonnées et arbitres'!$C$6,$H$60)</f>
        <v>0</v>
      </c>
      <c r="I25" s="54" t="str">
        <f>IF(COUNTA(B25:G25)=6,'Coordonnées et arbitres'!$C$6,"")</f>
        <v/>
      </c>
      <c r="J25" s="74"/>
      <c r="K25" s="70"/>
      <c r="L25" s="74">
        <v>35</v>
      </c>
      <c r="M25" s="74"/>
      <c r="N25" s="74"/>
      <c r="O25" s="74"/>
      <c r="P25" s="74"/>
      <c r="Q25" s="74"/>
      <c r="R25" s="46"/>
    </row>
    <row r="26" spans="1:18" s="47" customFormat="1" ht="20.100000000000001" customHeight="1" x14ac:dyDescent="0.25">
      <c r="A26" s="49">
        <v>19</v>
      </c>
      <c r="B26" s="50"/>
      <c r="C26" s="51"/>
      <c r="D26" s="52"/>
      <c r="E26" s="52"/>
      <c r="F26" s="55">
        <f>DATEDIF(C26,'Coordonnées et arbitres'!$B$2,"Y")</f>
        <v>117</v>
      </c>
      <c r="G26" s="55" t="str">
        <f t="shared" si="0"/>
        <v>Vétérans</v>
      </c>
      <c r="H26" s="53">
        <f>SUMIF(I26,'Coordonnées et arbitres'!$C$6,$H$60)</f>
        <v>0</v>
      </c>
      <c r="I26" s="54" t="str">
        <f>IF(COUNTA(B26:G26)=6,'Coordonnées et arbitres'!$C$6,"")</f>
        <v/>
      </c>
      <c r="J26" s="74"/>
      <c r="K26" s="70"/>
      <c r="L26" s="74">
        <v>36</v>
      </c>
      <c r="M26" s="74"/>
      <c r="N26" s="74"/>
      <c r="O26" s="74"/>
      <c r="P26" s="74"/>
      <c r="Q26" s="74"/>
      <c r="R26" s="46"/>
    </row>
    <row r="27" spans="1:18" s="47" customFormat="1" ht="20.100000000000001" customHeight="1" x14ac:dyDescent="0.25">
      <c r="A27" s="49">
        <v>20</v>
      </c>
      <c r="B27" s="50"/>
      <c r="C27" s="51"/>
      <c r="D27" s="52"/>
      <c r="E27" s="52"/>
      <c r="F27" s="55">
        <f>DATEDIF(C27,'Coordonnées et arbitres'!$B$2,"Y")</f>
        <v>117</v>
      </c>
      <c r="G27" s="55" t="str">
        <f t="shared" si="0"/>
        <v>Vétérans</v>
      </c>
      <c r="H27" s="53">
        <f>SUMIF(I27,'Coordonnées et arbitres'!$C$6,$H$60)</f>
        <v>0</v>
      </c>
      <c r="I27" s="54" t="str">
        <f>IF(COUNTA(B27:G27)=6,'Coordonnées et arbitres'!$C$6,"")</f>
        <v/>
      </c>
      <c r="J27" s="74"/>
      <c r="K27" s="70"/>
      <c r="L27" s="74">
        <v>37</v>
      </c>
      <c r="M27" s="74"/>
      <c r="N27" s="74"/>
      <c r="O27" s="74"/>
      <c r="P27" s="74"/>
      <c r="Q27" s="74"/>
      <c r="R27" s="46"/>
    </row>
    <row r="28" spans="1:18" s="47" customFormat="1" ht="20.100000000000001" customHeight="1" x14ac:dyDescent="0.25">
      <c r="A28" s="49">
        <v>21</v>
      </c>
      <c r="B28" s="50"/>
      <c r="C28" s="51"/>
      <c r="D28" s="52"/>
      <c r="E28" s="52"/>
      <c r="F28" s="55">
        <f>DATEDIF(C28,'Coordonnées et arbitres'!$B$2,"Y")</f>
        <v>117</v>
      </c>
      <c r="G28" s="55" t="str">
        <f t="shared" si="0"/>
        <v>Vétérans</v>
      </c>
      <c r="H28" s="53">
        <f>SUMIF(I28,'Coordonnées et arbitres'!$C$6,$H$60)</f>
        <v>0</v>
      </c>
      <c r="I28" s="54" t="str">
        <f>IF(COUNTA(B28:G28)=6,'Coordonnées et arbitres'!$C$6,"")</f>
        <v/>
      </c>
      <c r="J28" s="74"/>
      <c r="K28" s="70"/>
      <c r="L28" s="74">
        <v>38</v>
      </c>
      <c r="M28" s="74"/>
      <c r="N28" s="74"/>
      <c r="O28" s="74"/>
      <c r="P28" s="74"/>
      <c r="Q28" s="74"/>
      <c r="R28" s="46"/>
    </row>
    <row r="29" spans="1:18" s="47" customFormat="1" ht="20.100000000000001" customHeight="1" x14ac:dyDescent="0.25">
      <c r="A29" s="49">
        <v>22</v>
      </c>
      <c r="B29" s="50"/>
      <c r="C29" s="51"/>
      <c r="D29" s="52"/>
      <c r="E29" s="52"/>
      <c r="F29" s="55">
        <f>DATEDIF(C29,'Coordonnées et arbitres'!$B$2,"Y")</f>
        <v>117</v>
      </c>
      <c r="G29" s="55" t="str">
        <f t="shared" si="0"/>
        <v>Vétérans</v>
      </c>
      <c r="H29" s="53">
        <f>SUMIF(I29,'Coordonnées et arbitres'!$C$6,$H$60)</f>
        <v>0</v>
      </c>
      <c r="I29" s="54" t="str">
        <f>IF(COUNTA(B29:G29)=6,'Coordonnées et arbitres'!$C$6,"")</f>
        <v/>
      </c>
      <c r="J29" s="74"/>
      <c r="K29" s="70"/>
      <c r="L29" s="74">
        <v>39</v>
      </c>
      <c r="M29" s="74"/>
      <c r="N29" s="74"/>
      <c r="O29" s="74"/>
      <c r="P29" s="75"/>
      <c r="Q29" s="74"/>
      <c r="R29" s="46"/>
    </row>
    <row r="30" spans="1:18" s="47" customFormat="1" ht="20.100000000000001" customHeight="1" x14ac:dyDescent="0.25">
      <c r="A30" s="49">
        <v>23</v>
      </c>
      <c r="B30" s="50"/>
      <c r="C30" s="51"/>
      <c r="D30" s="52"/>
      <c r="E30" s="52"/>
      <c r="F30" s="55">
        <f>DATEDIF(C30,'Coordonnées et arbitres'!$B$2,"Y")</f>
        <v>117</v>
      </c>
      <c r="G30" s="55" t="str">
        <f t="shared" si="0"/>
        <v>Vétérans</v>
      </c>
      <c r="H30" s="53">
        <f>SUMIF(I30,'Coordonnées et arbitres'!$C$6,$H$60)</f>
        <v>0</v>
      </c>
      <c r="I30" s="54" t="str">
        <f>IF(COUNTA(B30:G30)=6,'Coordonnées et arbitres'!$C$6,"")</f>
        <v/>
      </c>
      <c r="J30" s="74"/>
      <c r="K30" s="70"/>
      <c r="L30" s="74">
        <v>40</v>
      </c>
      <c r="M30" s="74"/>
      <c r="N30" s="74"/>
      <c r="O30" s="75"/>
      <c r="P30" s="74"/>
      <c r="Q30" s="74"/>
      <c r="R30" s="46"/>
    </row>
    <row r="31" spans="1:18" s="47" customFormat="1" ht="20.100000000000001" customHeight="1" x14ac:dyDescent="0.25">
      <c r="A31" s="49">
        <v>24</v>
      </c>
      <c r="B31" s="50"/>
      <c r="C31" s="51"/>
      <c r="D31" s="52"/>
      <c r="E31" s="52"/>
      <c r="F31" s="55">
        <f>DATEDIF(C31,'Coordonnées et arbitres'!$B$2,"Y")</f>
        <v>117</v>
      </c>
      <c r="G31" s="55" t="str">
        <f t="shared" si="0"/>
        <v>Vétérans</v>
      </c>
      <c r="H31" s="53">
        <f>SUMIF(I31,'Coordonnées et arbitres'!$C$6,$H$60)</f>
        <v>0</v>
      </c>
      <c r="I31" s="54" t="str">
        <f>IF(COUNTA(B31:G31)=6,'Coordonnées et arbitres'!$C$6,"")</f>
        <v/>
      </c>
      <c r="J31" s="74"/>
      <c r="K31" s="70"/>
      <c r="L31" s="74">
        <v>41</v>
      </c>
      <c r="M31" s="74"/>
      <c r="N31" s="74"/>
      <c r="O31" s="74"/>
      <c r="P31" s="74"/>
      <c r="Q31" s="74"/>
      <c r="R31" s="46"/>
    </row>
    <row r="32" spans="1:18" s="47" customFormat="1" ht="20.100000000000001" customHeight="1" x14ac:dyDescent="0.25">
      <c r="A32" s="49">
        <v>25</v>
      </c>
      <c r="B32" s="50"/>
      <c r="C32" s="51"/>
      <c r="D32" s="52"/>
      <c r="E32" s="52"/>
      <c r="F32" s="55">
        <f>DATEDIF(C32,'Coordonnées et arbitres'!$B$2,"Y")</f>
        <v>117</v>
      </c>
      <c r="G32" s="55" t="str">
        <f t="shared" si="0"/>
        <v>Vétérans</v>
      </c>
      <c r="H32" s="53">
        <f>SUMIF(I32,'Coordonnées et arbitres'!$C$6,$H$60)</f>
        <v>0</v>
      </c>
      <c r="I32" s="54" t="str">
        <f>IF(COUNTA(B32:G32)=6,'Coordonnées et arbitres'!$C$6,"")</f>
        <v/>
      </c>
      <c r="J32" s="74"/>
      <c r="K32" s="70"/>
      <c r="L32" s="74">
        <v>42</v>
      </c>
      <c r="M32" s="74"/>
      <c r="N32" s="74"/>
      <c r="O32" s="74"/>
      <c r="P32" s="74"/>
      <c r="Q32" s="74"/>
      <c r="R32" s="46"/>
    </row>
    <row r="33" spans="1:18" s="47" customFormat="1" ht="20.100000000000001" customHeight="1" x14ac:dyDescent="0.25">
      <c r="A33" s="49">
        <v>26</v>
      </c>
      <c r="B33" s="50"/>
      <c r="C33" s="51"/>
      <c r="D33" s="52"/>
      <c r="E33" s="52"/>
      <c r="F33" s="55">
        <f>DATEDIF(C33,'Coordonnées et arbitres'!$B$2,"Y")</f>
        <v>117</v>
      </c>
      <c r="G33" s="55" t="str">
        <f t="shared" si="0"/>
        <v>Vétérans</v>
      </c>
      <c r="H33" s="53">
        <f>SUMIF(I33,'Coordonnées et arbitres'!$C$6,$H$60)</f>
        <v>0</v>
      </c>
      <c r="I33" s="54" t="str">
        <f>IF(COUNTA(B33:G33)=6,'Coordonnées et arbitres'!$C$6,"")</f>
        <v/>
      </c>
      <c r="J33" s="74"/>
      <c r="K33" s="70"/>
      <c r="L33" s="74">
        <v>43</v>
      </c>
      <c r="M33" s="74"/>
      <c r="N33" s="74"/>
      <c r="O33" s="74"/>
      <c r="P33" s="74"/>
      <c r="Q33" s="74"/>
      <c r="R33" s="46"/>
    </row>
    <row r="34" spans="1:18" s="47" customFormat="1" ht="20.100000000000001" customHeight="1" x14ac:dyDescent="0.25">
      <c r="A34" s="49">
        <v>27</v>
      </c>
      <c r="B34" s="50"/>
      <c r="C34" s="51"/>
      <c r="D34" s="52"/>
      <c r="E34" s="52"/>
      <c r="F34" s="55">
        <f>DATEDIF(C34,'Coordonnées et arbitres'!$B$2,"Y")</f>
        <v>117</v>
      </c>
      <c r="G34" s="55" t="str">
        <f t="shared" si="0"/>
        <v>Vétérans</v>
      </c>
      <c r="H34" s="53">
        <f>SUMIF(I34,'Coordonnées et arbitres'!$C$6,$H$60)</f>
        <v>0</v>
      </c>
      <c r="I34" s="54" t="str">
        <f>IF(COUNTA(B34:G34)=6,'Coordonnées et arbitres'!$C$6,"")</f>
        <v/>
      </c>
      <c r="J34" s="74"/>
      <c r="K34" s="70"/>
      <c r="L34" s="74">
        <v>44</v>
      </c>
      <c r="M34" s="74"/>
      <c r="N34" s="74"/>
      <c r="O34" s="74"/>
      <c r="P34" s="74"/>
      <c r="Q34" s="74"/>
      <c r="R34" s="46"/>
    </row>
    <row r="35" spans="1:18" s="47" customFormat="1" ht="20.100000000000001" customHeight="1" x14ac:dyDescent="0.25">
      <c r="A35" s="49">
        <v>28</v>
      </c>
      <c r="B35" s="50"/>
      <c r="C35" s="51"/>
      <c r="D35" s="52"/>
      <c r="E35" s="52"/>
      <c r="F35" s="55">
        <f>DATEDIF(C35,'Coordonnées et arbitres'!$B$2,"Y")</f>
        <v>117</v>
      </c>
      <c r="G35" s="55" t="str">
        <f t="shared" si="0"/>
        <v>Vétérans</v>
      </c>
      <c r="H35" s="53">
        <f>SUMIF(I35,'Coordonnées et arbitres'!$C$6,$H$60)</f>
        <v>0</v>
      </c>
      <c r="I35" s="54" t="str">
        <f>IF(COUNTA(B35:G35)=6,'Coordonnées et arbitres'!$C$6,"")</f>
        <v/>
      </c>
      <c r="J35" s="74"/>
      <c r="K35" s="70"/>
      <c r="L35" s="74">
        <v>45</v>
      </c>
      <c r="M35" s="74"/>
      <c r="N35" s="74"/>
      <c r="O35" s="74"/>
      <c r="P35" s="74"/>
      <c r="Q35" s="74"/>
      <c r="R35" s="46"/>
    </row>
    <row r="36" spans="1:18" s="47" customFormat="1" ht="20.100000000000001" customHeight="1" x14ac:dyDescent="0.25">
      <c r="A36" s="49">
        <v>29</v>
      </c>
      <c r="B36" s="50"/>
      <c r="C36" s="51"/>
      <c r="D36" s="52"/>
      <c r="E36" s="52"/>
      <c r="F36" s="55">
        <f>DATEDIF(C36,'Coordonnées et arbitres'!$B$2,"Y")</f>
        <v>117</v>
      </c>
      <c r="G36" s="55" t="str">
        <f t="shared" si="0"/>
        <v>Vétérans</v>
      </c>
      <c r="H36" s="53">
        <f>SUMIF(I36,'Coordonnées et arbitres'!$C$6,$H$60)</f>
        <v>0</v>
      </c>
      <c r="I36" s="54" t="str">
        <f>IF(COUNTA(B36:G36)=6,'Coordonnées et arbitres'!$C$6,"")</f>
        <v/>
      </c>
      <c r="J36" s="74"/>
      <c r="K36" s="70"/>
      <c r="L36" s="74">
        <v>46</v>
      </c>
      <c r="M36" s="74"/>
      <c r="N36" s="74"/>
      <c r="O36" s="74"/>
      <c r="P36" s="74"/>
      <c r="Q36" s="74"/>
      <c r="R36" s="46"/>
    </row>
    <row r="37" spans="1:18" s="47" customFormat="1" ht="20.100000000000001" customHeight="1" x14ac:dyDescent="0.25">
      <c r="A37" s="49">
        <v>30</v>
      </c>
      <c r="B37" s="50"/>
      <c r="C37" s="51"/>
      <c r="D37" s="52"/>
      <c r="E37" s="52"/>
      <c r="F37" s="55">
        <f>DATEDIF(C37,'Coordonnées et arbitres'!$B$2,"Y")</f>
        <v>117</v>
      </c>
      <c r="G37" s="55" t="str">
        <f t="shared" si="0"/>
        <v>Vétérans</v>
      </c>
      <c r="H37" s="53">
        <f>SUMIF(I37,'Coordonnées et arbitres'!$C$6,$H$60)</f>
        <v>0</v>
      </c>
      <c r="I37" s="54" t="str">
        <f>IF(COUNTA(B37:G37)=6,'Coordonnées et arbitres'!$C$6,"")</f>
        <v/>
      </c>
      <c r="J37" s="74"/>
      <c r="K37" s="70"/>
      <c r="L37" s="74">
        <v>47</v>
      </c>
      <c r="M37" s="74"/>
      <c r="N37" s="74"/>
      <c r="O37" s="74"/>
      <c r="P37" s="74"/>
      <c r="Q37" s="74"/>
      <c r="R37" s="46"/>
    </row>
    <row r="38" spans="1:18" s="47" customFormat="1" ht="20.100000000000001" customHeight="1" x14ac:dyDescent="0.25">
      <c r="A38" s="49">
        <v>31</v>
      </c>
      <c r="B38" s="50"/>
      <c r="C38" s="51"/>
      <c r="D38" s="52"/>
      <c r="E38" s="52"/>
      <c r="F38" s="55">
        <f>DATEDIF(C38,'Coordonnées et arbitres'!$B$2,"Y")</f>
        <v>117</v>
      </c>
      <c r="G38" s="55" t="str">
        <f t="shared" si="0"/>
        <v>Vétérans</v>
      </c>
      <c r="H38" s="53">
        <f>SUMIF(I38,'Coordonnées et arbitres'!$C$6,$H$60)</f>
        <v>0</v>
      </c>
      <c r="I38" s="54" t="str">
        <f>IF(COUNTA(B38:G38)=6,'Coordonnées et arbitres'!$C$6,"")</f>
        <v/>
      </c>
      <c r="J38" s="74"/>
      <c r="K38" s="70"/>
      <c r="L38" s="74">
        <v>48</v>
      </c>
      <c r="M38" s="74"/>
      <c r="N38" s="74"/>
      <c r="O38" s="74"/>
      <c r="P38" s="74"/>
      <c r="Q38" s="74"/>
      <c r="R38" s="46"/>
    </row>
    <row r="39" spans="1:18" s="47" customFormat="1" ht="20.100000000000001" customHeight="1" x14ac:dyDescent="0.25">
      <c r="A39" s="49">
        <v>32</v>
      </c>
      <c r="B39" s="50"/>
      <c r="C39" s="51"/>
      <c r="D39" s="52"/>
      <c r="E39" s="52"/>
      <c r="F39" s="55">
        <f>DATEDIF(C39,'Coordonnées et arbitres'!$B$2,"Y")</f>
        <v>117</v>
      </c>
      <c r="G39" s="55" t="str">
        <f t="shared" si="0"/>
        <v>Vétérans</v>
      </c>
      <c r="H39" s="53">
        <f>SUMIF(I39,'Coordonnées et arbitres'!$C$6,$H$60)</f>
        <v>0</v>
      </c>
      <c r="I39" s="54" t="str">
        <f>IF(COUNTA(B39:G39)=6,'Coordonnées et arbitres'!$C$6,"")</f>
        <v/>
      </c>
      <c r="J39" s="74"/>
      <c r="K39" s="70"/>
      <c r="L39" s="74">
        <v>49</v>
      </c>
      <c r="M39" s="74"/>
      <c r="N39" s="74"/>
      <c r="O39" s="74"/>
      <c r="P39" s="74"/>
      <c r="Q39" s="74"/>
      <c r="R39" s="46"/>
    </row>
    <row r="40" spans="1:18" s="47" customFormat="1" ht="20.100000000000001" customHeight="1" x14ac:dyDescent="0.25">
      <c r="A40" s="49">
        <v>33</v>
      </c>
      <c r="B40" s="50"/>
      <c r="C40" s="51"/>
      <c r="D40" s="52"/>
      <c r="E40" s="52"/>
      <c r="F40" s="55">
        <f>DATEDIF(C40,'Coordonnées et arbitres'!$B$2,"Y")</f>
        <v>117</v>
      </c>
      <c r="G40" s="55" t="str">
        <f t="shared" si="0"/>
        <v>Vétérans</v>
      </c>
      <c r="H40" s="53">
        <f>SUMIF(I40,'Coordonnées et arbitres'!$C$6,$H$60)</f>
        <v>0</v>
      </c>
      <c r="I40" s="54" t="str">
        <f>IF(COUNTA(B40:G40)=6,'Coordonnées et arbitres'!$C$6,"")</f>
        <v/>
      </c>
      <c r="J40" s="74"/>
      <c r="K40" s="70"/>
      <c r="L40" s="74">
        <v>50</v>
      </c>
      <c r="M40" s="74"/>
      <c r="N40" s="74"/>
      <c r="O40" s="74"/>
      <c r="P40" s="74"/>
      <c r="Q40" s="74"/>
      <c r="R40" s="46"/>
    </row>
    <row r="41" spans="1:18" s="47" customFormat="1" ht="20.100000000000001" customHeight="1" x14ac:dyDescent="0.25">
      <c r="A41" s="49">
        <v>34</v>
      </c>
      <c r="B41" s="50"/>
      <c r="C41" s="51"/>
      <c r="D41" s="52"/>
      <c r="E41" s="52"/>
      <c r="F41" s="55">
        <f>DATEDIF(C41,'Coordonnées et arbitres'!$B$2,"Y")</f>
        <v>117</v>
      </c>
      <c r="G41" s="55" t="str">
        <f t="shared" si="0"/>
        <v>Vétérans</v>
      </c>
      <c r="H41" s="53">
        <f>SUMIF(I41,'Coordonnées et arbitres'!$C$6,$H$60)</f>
        <v>0</v>
      </c>
      <c r="I41" s="54" t="str">
        <f>IF(COUNTA(B41:G41)=6,'Coordonnées et arbitres'!$C$6,"")</f>
        <v/>
      </c>
      <c r="J41" s="74"/>
      <c r="K41" s="70"/>
      <c r="L41" s="74">
        <v>51</v>
      </c>
      <c r="M41" s="74"/>
      <c r="N41" s="74"/>
      <c r="O41" s="74"/>
      <c r="P41" s="74"/>
      <c r="Q41" s="74"/>
      <c r="R41" s="46"/>
    </row>
    <row r="42" spans="1:18" s="47" customFormat="1" ht="20.100000000000001" customHeight="1" x14ac:dyDescent="0.25">
      <c r="A42" s="49">
        <v>35</v>
      </c>
      <c r="B42" s="50"/>
      <c r="C42" s="51"/>
      <c r="D42" s="52"/>
      <c r="E42" s="52"/>
      <c r="F42" s="55">
        <f>DATEDIF(C42,'Coordonnées et arbitres'!$B$2,"Y")</f>
        <v>117</v>
      </c>
      <c r="G42" s="55" t="str">
        <f t="shared" si="0"/>
        <v>Vétérans</v>
      </c>
      <c r="H42" s="53">
        <f>SUMIF(I42,'Coordonnées et arbitres'!$C$6,$H$60)</f>
        <v>0</v>
      </c>
      <c r="I42" s="54" t="str">
        <f>IF(COUNTA(B42:G42)=6,'Coordonnées et arbitres'!$C$6,"")</f>
        <v/>
      </c>
      <c r="J42" s="74"/>
      <c r="K42" s="70"/>
      <c r="L42" s="74">
        <v>52</v>
      </c>
      <c r="M42" s="74"/>
      <c r="N42" s="74"/>
      <c r="O42" s="74"/>
      <c r="P42" s="74"/>
      <c r="Q42" s="74"/>
      <c r="R42" s="46"/>
    </row>
    <row r="43" spans="1:18" s="47" customFormat="1" ht="20.100000000000001" customHeight="1" x14ac:dyDescent="0.25">
      <c r="A43" s="49">
        <v>36</v>
      </c>
      <c r="B43" s="50"/>
      <c r="C43" s="51"/>
      <c r="D43" s="52"/>
      <c r="E43" s="52"/>
      <c r="F43" s="55">
        <f>DATEDIF(C43,'Coordonnées et arbitres'!$B$2,"Y")</f>
        <v>117</v>
      </c>
      <c r="G43" s="55" t="str">
        <f t="shared" si="0"/>
        <v>Vétérans</v>
      </c>
      <c r="H43" s="53">
        <f>SUMIF(I43,'Coordonnées et arbitres'!$C$6,$H$60)</f>
        <v>0</v>
      </c>
      <c r="I43" s="54" t="str">
        <f>IF(COUNTA(B43:G43)=6,'Coordonnées et arbitres'!$C$6,"")</f>
        <v/>
      </c>
      <c r="J43" s="74"/>
      <c r="K43" s="70"/>
      <c r="L43" s="74">
        <v>53</v>
      </c>
      <c r="M43" s="74"/>
      <c r="N43" s="74"/>
      <c r="O43" s="74"/>
      <c r="P43" s="74"/>
      <c r="Q43" s="74"/>
      <c r="R43" s="46"/>
    </row>
    <row r="44" spans="1:18" s="47" customFormat="1" ht="20.100000000000001" customHeight="1" x14ac:dyDescent="0.25">
      <c r="A44" s="49">
        <v>37</v>
      </c>
      <c r="B44" s="50"/>
      <c r="C44" s="51"/>
      <c r="D44" s="52"/>
      <c r="E44" s="52"/>
      <c r="F44" s="55">
        <f>DATEDIF(C44,'Coordonnées et arbitres'!$B$2,"Y")</f>
        <v>117</v>
      </c>
      <c r="G44" s="55" t="str">
        <f t="shared" si="0"/>
        <v>Vétérans</v>
      </c>
      <c r="H44" s="53">
        <f>SUMIF(I44,'Coordonnées et arbitres'!$C$6,$H$60)</f>
        <v>0</v>
      </c>
      <c r="I44" s="54" t="str">
        <f>IF(COUNTA(B44:G44)=6,'Coordonnées et arbitres'!$C$6,"")</f>
        <v/>
      </c>
      <c r="J44" s="74"/>
      <c r="K44" s="70"/>
      <c r="L44" s="74">
        <v>54</v>
      </c>
      <c r="M44" s="74"/>
      <c r="N44" s="74"/>
      <c r="O44" s="74"/>
      <c r="P44" s="74"/>
      <c r="Q44" s="74"/>
      <c r="R44" s="46"/>
    </row>
    <row r="45" spans="1:18" s="47" customFormat="1" ht="20.100000000000001" customHeight="1" x14ac:dyDescent="0.25">
      <c r="A45" s="49">
        <v>38</v>
      </c>
      <c r="B45" s="50"/>
      <c r="C45" s="51"/>
      <c r="D45" s="52"/>
      <c r="E45" s="52"/>
      <c r="F45" s="55">
        <f>DATEDIF(C45,'Coordonnées et arbitres'!$B$2,"Y")</f>
        <v>117</v>
      </c>
      <c r="G45" s="55" t="str">
        <f t="shared" si="0"/>
        <v>Vétérans</v>
      </c>
      <c r="H45" s="53">
        <f>SUMIF(I45,'Coordonnées et arbitres'!$C$6,$H$60)</f>
        <v>0</v>
      </c>
      <c r="I45" s="54" t="str">
        <f>IF(COUNTA(B45:G45)=6,'Coordonnées et arbitres'!$C$6,"")</f>
        <v/>
      </c>
      <c r="J45" s="74"/>
      <c r="K45" s="70"/>
      <c r="L45" s="74">
        <v>55</v>
      </c>
      <c r="M45" s="74"/>
      <c r="N45" s="74"/>
      <c r="O45" s="74"/>
      <c r="P45" s="74"/>
      <c r="Q45" s="74"/>
      <c r="R45" s="46"/>
    </row>
    <row r="46" spans="1:18" s="47" customFormat="1" ht="20.100000000000001" customHeight="1" x14ac:dyDescent="0.25">
      <c r="A46" s="49">
        <v>39</v>
      </c>
      <c r="B46" s="50"/>
      <c r="C46" s="51"/>
      <c r="D46" s="52"/>
      <c r="E46" s="52"/>
      <c r="F46" s="55">
        <f>DATEDIF(C46,'Coordonnées et arbitres'!$B$2,"Y")</f>
        <v>117</v>
      </c>
      <c r="G46" s="55" t="str">
        <f t="shared" si="0"/>
        <v>Vétérans</v>
      </c>
      <c r="H46" s="53">
        <f>SUMIF(I46,'Coordonnées et arbitres'!$C$6,$H$60)</f>
        <v>0</v>
      </c>
      <c r="I46" s="54" t="str">
        <f>IF(COUNTA(B46:G46)=6,'Coordonnées et arbitres'!$C$6,"")</f>
        <v/>
      </c>
      <c r="J46" s="74"/>
      <c r="K46" s="70"/>
      <c r="L46" s="74">
        <v>56</v>
      </c>
      <c r="M46" s="74"/>
      <c r="N46" s="74"/>
      <c r="O46" s="74"/>
      <c r="P46" s="74"/>
      <c r="Q46" s="74"/>
      <c r="R46" s="46"/>
    </row>
    <row r="47" spans="1:18" s="47" customFormat="1" ht="20.100000000000001" customHeight="1" x14ac:dyDescent="0.25">
      <c r="A47" s="49">
        <v>40</v>
      </c>
      <c r="B47" s="50"/>
      <c r="C47" s="51"/>
      <c r="D47" s="52"/>
      <c r="E47" s="52"/>
      <c r="F47" s="55">
        <f>DATEDIF(C47,'Coordonnées et arbitres'!$B$2,"Y")</f>
        <v>117</v>
      </c>
      <c r="G47" s="55" t="str">
        <f t="shared" si="0"/>
        <v>Vétérans</v>
      </c>
      <c r="H47" s="53">
        <f>SUMIF(I47,'Coordonnées et arbitres'!$C$6,$H$60)</f>
        <v>0</v>
      </c>
      <c r="I47" s="54" t="str">
        <f>IF(COUNTA(B47:G47)=6,'Coordonnées et arbitres'!$C$6,"")</f>
        <v/>
      </c>
      <c r="J47" s="74"/>
      <c r="K47" s="70"/>
      <c r="L47" s="74">
        <v>58</v>
      </c>
      <c r="M47" s="74"/>
      <c r="N47" s="74"/>
      <c r="O47" s="74"/>
      <c r="P47" s="74"/>
      <c r="Q47" s="74"/>
      <c r="R47" s="46"/>
    </row>
    <row r="48" spans="1:18" s="47" customFormat="1" ht="20.100000000000001" customHeight="1" x14ac:dyDescent="0.25">
      <c r="A48" s="49">
        <v>41</v>
      </c>
      <c r="B48" s="50"/>
      <c r="C48" s="51"/>
      <c r="D48" s="52"/>
      <c r="E48" s="52"/>
      <c r="F48" s="55">
        <f>DATEDIF(C48,'Coordonnées et arbitres'!$B$2,"Y")</f>
        <v>117</v>
      </c>
      <c r="G48" s="55" t="str">
        <f t="shared" si="0"/>
        <v>Vétérans</v>
      </c>
      <c r="H48" s="53">
        <f>SUMIF(I48,'Coordonnées et arbitres'!$C$6,$H$60)</f>
        <v>0</v>
      </c>
      <c r="I48" s="54" t="str">
        <f>IF(COUNTA(B48:G48)=6,'Coordonnées et arbitres'!$C$6,"")</f>
        <v/>
      </c>
      <c r="J48" s="74"/>
      <c r="K48" s="70"/>
      <c r="L48" s="74">
        <v>59</v>
      </c>
      <c r="M48" s="74"/>
      <c r="N48" s="74"/>
      <c r="O48" s="74"/>
      <c r="P48" s="74"/>
      <c r="Q48" s="74"/>
      <c r="R48" s="46"/>
    </row>
    <row r="49" spans="1:18" s="47" customFormat="1" ht="20.100000000000001" customHeight="1" x14ac:dyDescent="0.25">
      <c r="A49" s="49">
        <v>42</v>
      </c>
      <c r="B49" s="50"/>
      <c r="C49" s="51"/>
      <c r="D49" s="52"/>
      <c r="E49" s="52"/>
      <c r="F49" s="55">
        <f>DATEDIF(C49,'Coordonnées et arbitres'!$B$2,"Y")</f>
        <v>117</v>
      </c>
      <c r="G49" s="55" t="str">
        <f t="shared" si="0"/>
        <v>Vétérans</v>
      </c>
      <c r="H49" s="53">
        <f>SUMIF(I49,'Coordonnées et arbitres'!$C$6,$H$60)</f>
        <v>0</v>
      </c>
      <c r="I49" s="54" t="str">
        <f>IF(COUNTA(B49:G49)=6,'Coordonnées et arbitres'!$C$6,"")</f>
        <v/>
      </c>
      <c r="J49" s="74"/>
      <c r="K49" s="70"/>
      <c r="L49" s="74">
        <v>60</v>
      </c>
      <c r="M49" s="74"/>
      <c r="N49" s="74"/>
      <c r="O49" s="74"/>
      <c r="P49" s="74"/>
      <c r="Q49" s="74"/>
      <c r="R49" s="46"/>
    </row>
    <row r="50" spans="1:18" s="47" customFormat="1" ht="20.100000000000001" customHeight="1" x14ac:dyDescent="0.25">
      <c r="A50" s="49">
        <v>43</v>
      </c>
      <c r="B50" s="50"/>
      <c r="C50" s="51"/>
      <c r="D50" s="52"/>
      <c r="E50" s="52"/>
      <c r="F50" s="55">
        <f>DATEDIF(C50,'Coordonnées et arbitres'!$B$2,"Y")</f>
        <v>117</v>
      </c>
      <c r="G50" s="55" t="str">
        <f t="shared" si="0"/>
        <v>Vétérans</v>
      </c>
      <c r="H50" s="53">
        <f>SUMIF(I50,'Coordonnées et arbitres'!$C$6,$H$60)</f>
        <v>0</v>
      </c>
      <c r="I50" s="54" t="str">
        <f>IF(COUNTA(B50:G50)=6,'Coordonnées et arbitres'!$C$6,"")</f>
        <v/>
      </c>
      <c r="J50" s="74"/>
      <c r="K50" s="70"/>
      <c r="L50" s="74">
        <v>61</v>
      </c>
      <c r="M50" s="74"/>
      <c r="N50" s="74"/>
      <c r="O50" s="74"/>
      <c r="P50" s="74"/>
      <c r="Q50" s="74"/>
      <c r="R50" s="46"/>
    </row>
    <row r="51" spans="1:18" s="47" customFormat="1" ht="20.100000000000001" customHeight="1" x14ac:dyDescent="0.25">
      <c r="A51" s="49">
        <v>44</v>
      </c>
      <c r="B51" s="50"/>
      <c r="C51" s="51"/>
      <c r="D51" s="52"/>
      <c r="E51" s="52"/>
      <c r="F51" s="55">
        <f>DATEDIF(C51,'Coordonnées et arbitres'!$B$2,"Y")</f>
        <v>117</v>
      </c>
      <c r="G51" s="55" t="str">
        <f t="shared" si="0"/>
        <v>Vétérans</v>
      </c>
      <c r="H51" s="53">
        <f>SUMIF(I51,'Coordonnées et arbitres'!$C$6,$H$60)</f>
        <v>0</v>
      </c>
      <c r="I51" s="54" t="str">
        <f>IF(COUNTA(B51:G51)=6,'Coordonnées et arbitres'!$C$6,"")</f>
        <v/>
      </c>
      <c r="J51" s="74"/>
      <c r="K51" s="70"/>
      <c r="L51" s="74">
        <v>62</v>
      </c>
      <c r="M51" s="74"/>
      <c r="N51" s="74"/>
      <c r="O51" s="74"/>
      <c r="P51" s="74"/>
      <c r="Q51" s="74"/>
      <c r="R51" s="46"/>
    </row>
    <row r="52" spans="1:18" s="47" customFormat="1" ht="20.100000000000001" customHeight="1" x14ac:dyDescent="0.25">
      <c r="A52" s="49">
        <v>45</v>
      </c>
      <c r="B52" s="50"/>
      <c r="C52" s="51"/>
      <c r="D52" s="52"/>
      <c r="E52" s="52"/>
      <c r="F52" s="55">
        <f>DATEDIF(C52,'Coordonnées et arbitres'!$B$2,"Y")</f>
        <v>117</v>
      </c>
      <c r="G52" s="55" t="str">
        <f t="shared" si="0"/>
        <v>Vétérans</v>
      </c>
      <c r="H52" s="53">
        <f>SUMIF(I52,'Coordonnées et arbitres'!$C$6,$H$60)</f>
        <v>0</v>
      </c>
      <c r="I52" s="54" t="str">
        <f>IF(COUNTA(B52:G52)=6,'Coordonnées et arbitres'!$C$6,"")</f>
        <v/>
      </c>
      <c r="J52" s="74"/>
      <c r="K52" s="70"/>
      <c r="L52" s="74">
        <v>63</v>
      </c>
      <c r="M52" s="74"/>
      <c r="N52" s="74"/>
      <c r="O52" s="74"/>
      <c r="P52" s="74"/>
      <c r="Q52" s="74"/>
      <c r="R52" s="46"/>
    </row>
    <row r="53" spans="1:18" s="47" customFormat="1" ht="20.100000000000001" customHeight="1" x14ac:dyDescent="0.25">
      <c r="A53" s="49">
        <v>46</v>
      </c>
      <c r="B53" s="50"/>
      <c r="C53" s="51"/>
      <c r="D53" s="52"/>
      <c r="E53" s="52"/>
      <c r="F53" s="55">
        <f>DATEDIF(C53,'Coordonnées et arbitres'!$B$2,"Y")</f>
        <v>117</v>
      </c>
      <c r="G53" s="55" t="str">
        <f t="shared" si="0"/>
        <v>Vétérans</v>
      </c>
      <c r="H53" s="53">
        <f>SUMIF(I53,'Coordonnées et arbitres'!$C$6,$H$60)</f>
        <v>0</v>
      </c>
      <c r="I53" s="54" t="str">
        <f>IF(COUNTA(B53:G53)=6,'Coordonnées et arbitres'!$C$6,"")</f>
        <v/>
      </c>
      <c r="J53" s="74"/>
      <c r="K53" s="70"/>
      <c r="L53" s="74">
        <v>64</v>
      </c>
      <c r="M53" s="74"/>
      <c r="N53" s="74"/>
      <c r="O53" s="74"/>
      <c r="P53" s="74"/>
      <c r="Q53" s="74"/>
      <c r="R53" s="46"/>
    </row>
    <row r="54" spans="1:18" s="47" customFormat="1" ht="20.100000000000001" customHeight="1" x14ac:dyDescent="0.25">
      <c r="A54" s="49">
        <v>47</v>
      </c>
      <c r="B54" s="50"/>
      <c r="C54" s="51"/>
      <c r="D54" s="52"/>
      <c r="E54" s="52"/>
      <c r="F54" s="55">
        <f>DATEDIF(C54,'Coordonnées et arbitres'!$B$2,"Y")</f>
        <v>117</v>
      </c>
      <c r="G54" s="55" t="str">
        <f t="shared" si="0"/>
        <v>Vétérans</v>
      </c>
      <c r="H54" s="53">
        <f>SUMIF(I54,'Coordonnées et arbitres'!$C$6,$H$60)</f>
        <v>0</v>
      </c>
      <c r="I54" s="54" t="str">
        <f>IF(COUNTA(B54:G54)=6,'Coordonnées et arbitres'!$C$6,"")</f>
        <v/>
      </c>
      <c r="J54" s="74"/>
      <c r="K54" s="70"/>
      <c r="L54" s="74">
        <v>65</v>
      </c>
      <c r="M54" s="77"/>
      <c r="N54" s="74"/>
      <c r="O54" s="74"/>
      <c r="P54" s="74"/>
      <c r="Q54" s="74"/>
      <c r="R54" s="46"/>
    </row>
    <row r="55" spans="1:18" s="47" customFormat="1" ht="20.100000000000001" customHeight="1" x14ac:dyDescent="0.25">
      <c r="A55" s="49">
        <v>48</v>
      </c>
      <c r="B55" s="50"/>
      <c r="C55" s="51"/>
      <c r="D55" s="52"/>
      <c r="E55" s="52"/>
      <c r="F55" s="55">
        <f>DATEDIF(C55,'Coordonnées et arbitres'!$B$2,"Y")</f>
        <v>117</v>
      </c>
      <c r="G55" s="55" t="str">
        <f t="shared" si="0"/>
        <v>Vétérans</v>
      </c>
      <c r="H55" s="53">
        <f>SUMIF(I55,'Coordonnées et arbitres'!$C$6,$H$60)</f>
        <v>0</v>
      </c>
      <c r="I55" s="54" t="str">
        <f>IF(COUNTA(B55:G55)=6,'Coordonnées et arbitres'!$C$6,"")</f>
        <v/>
      </c>
      <c r="J55" s="74"/>
      <c r="K55" s="70"/>
      <c r="L55" s="74">
        <v>66</v>
      </c>
      <c r="M55" s="77"/>
      <c r="N55" s="74"/>
      <c r="O55" s="74"/>
      <c r="P55" s="74"/>
      <c r="Q55" s="74"/>
      <c r="R55" s="46"/>
    </row>
    <row r="56" spans="1:18" s="47" customFormat="1" ht="20.100000000000001" customHeight="1" x14ac:dyDescent="0.25">
      <c r="A56" s="49">
        <v>49</v>
      </c>
      <c r="B56" s="50"/>
      <c r="C56" s="51"/>
      <c r="D56" s="52"/>
      <c r="E56" s="52"/>
      <c r="F56" s="55">
        <f>DATEDIF(C56,'Coordonnées et arbitres'!$B$2,"Y")</f>
        <v>117</v>
      </c>
      <c r="G56" s="55" t="str">
        <f t="shared" si="0"/>
        <v>Vétérans</v>
      </c>
      <c r="H56" s="53">
        <f>SUMIF(I56,'Coordonnées et arbitres'!$C$6,$H$60)</f>
        <v>0</v>
      </c>
      <c r="I56" s="54" t="str">
        <f>IF(COUNTA(B56:G56)=6,'Coordonnées et arbitres'!$C$6,"")</f>
        <v/>
      </c>
      <c r="J56" s="74"/>
      <c r="K56" s="70"/>
      <c r="L56" s="74">
        <v>67</v>
      </c>
      <c r="M56" s="77"/>
      <c r="N56" s="74"/>
      <c r="O56" s="74"/>
      <c r="P56" s="74"/>
      <c r="Q56" s="74"/>
      <c r="R56" s="46"/>
    </row>
    <row r="57" spans="1:18" s="47" customFormat="1" ht="20.100000000000001" customHeight="1" x14ac:dyDescent="0.25">
      <c r="A57" s="49">
        <v>50</v>
      </c>
      <c r="B57" s="50"/>
      <c r="C57" s="51"/>
      <c r="D57" s="52"/>
      <c r="E57" s="52"/>
      <c r="F57" s="55">
        <f>DATEDIF(C57,'Coordonnées et arbitres'!$B$2,"Y")</f>
        <v>117</v>
      </c>
      <c r="G57" s="55" t="str">
        <f t="shared" si="0"/>
        <v>Vétérans</v>
      </c>
      <c r="H57" s="53">
        <f>SUMIF(I57,'Coordonnées et arbitres'!$C$6,$H$60)</f>
        <v>0</v>
      </c>
      <c r="I57" s="54" t="str">
        <f>IF(COUNTA(B57:G57)=6,'Coordonnées et arbitres'!$C$6,"")</f>
        <v/>
      </c>
      <c r="J57" s="74"/>
      <c r="K57" s="70"/>
      <c r="L57" s="74">
        <v>68</v>
      </c>
      <c r="M57" s="77"/>
      <c r="N57" s="74"/>
      <c r="O57" s="74"/>
      <c r="P57" s="77"/>
      <c r="Q57" s="74"/>
      <c r="R57" s="46"/>
    </row>
    <row r="58" spans="1:18" s="63" customFormat="1" x14ac:dyDescent="0.25">
      <c r="H58" s="56">
        <f>SUM(H8:H57)</f>
        <v>0</v>
      </c>
      <c r="J58" s="77"/>
      <c r="K58" s="70"/>
      <c r="L58" s="74">
        <v>69</v>
      </c>
      <c r="M58" s="77"/>
      <c r="N58" s="77"/>
      <c r="O58" s="77"/>
      <c r="P58" s="77"/>
      <c r="Q58" s="77"/>
      <c r="R58" s="64"/>
    </row>
    <row r="59" spans="1:18" s="63" customFormat="1" x14ac:dyDescent="0.25">
      <c r="J59" s="77"/>
      <c r="K59" s="70"/>
      <c r="L59" s="74">
        <v>70</v>
      </c>
      <c r="M59" s="77"/>
      <c r="N59" s="77"/>
      <c r="O59" s="77"/>
      <c r="P59" s="77"/>
      <c r="Q59" s="77"/>
      <c r="R59" s="64"/>
    </row>
    <row r="60" spans="1:18" s="63" customFormat="1" x14ac:dyDescent="0.25">
      <c r="H60" s="64">
        <v>10</v>
      </c>
      <c r="J60" s="77"/>
      <c r="K60" s="70"/>
      <c r="L60" s="74">
        <v>71</v>
      </c>
      <c r="M60" s="77"/>
      <c r="N60" s="77"/>
      <c r="O60" s="77"/>
      <c r="P60" s="77"/>
      <c r="Q60" s="77"/>
      <c r="R60" s="64"/>
    </row>
    <row r="61" spans="1:18" s="63" customFormat="1" x14ac:dyDescent="0.25">
      <c r="J61" s="77"/>
      <c r="K61" s="70"/>
      <c r="L61" s="74">
        <v>72</v>
      </c>
      <c r="M61" s="77"/>
      <c r="N61" s="77"/>
      <c r="O61" s="77"/>
      <c r="P61" s="77"/>
      <c r="Q61" s="77"/>
      <c r="R61" s="64"/>
    </row>
    <row r="62" spans="1:18" s="63" customFormat="1" x14ac:dyDescent="0.25">
      <c r="J62" s="77"/>
      <c r="K62" s="70"/>
      <c r="L62" s="74">
        <v>73</v>
      </c>
      <c r="M62" s="77"/>
      <c r="N62" s="77"/>
      <c r="O62" s="77"/>
      <c r="P62" s="77"/>
      <c r="Q62" s="77"/>
      <c r="R62" s="64"/>
    </row>
    <row r="63" spans="1:18" s="63" customFormat="1" x14ac:dyDescent="0.25">
      <c r="J63" s="77"/>
      <c r="K63" s="70"/>
      <c r="L63" s="74">
        <v>74</v>
      </c>
      <c r="M63" s="77"/>
      <c r="N63" s="77"/>
      <c r="O63" s="77"/>
      <c r="P63" s="77"/>
      <c r="Q63" s="77"/>
      <c r="R63" s="64"/>
    </row>
    <row r="64" spans="1:18" s="63" customFormat="1" x14ac:dyDescent="0.25">
      <c r="J64" s="77"/>
      <c r="K64" s="70"/>
      <c r="L64" s="74">
        <v>75</v>
      </c>
      <c r="M64" s="77"/>
      <c r="N64" s="77"/>
      <c r="O64" s="77"/>
      <c r="P64" s="77"/>
      <c r="Q64" s="77"/>
      <c r="R64" s="64"/>
    </row>
    <row r="65" spans="10:18" s="63" customFormat="1" x14ac:dyDescent="0.25">
      <c r="J65" s="77"/>
      <c r="K65" s="70"/>
      <c r="L65" s="74">
        <v>76</v>
      </c>
      <c r="M65" s="77"/>
      <c r="N65" s="77"/>
      <c r="O65" s="77"/>
      <c r="P65" s="77"/>
      <c r="Q65" s="77"/>
      <c r="R65" s="64"/>
    </row>
    <row r="66" spans="10:18" s="63" customFormat="1" x14ac:dyDescent="0.25">
      <c r="J66" s="77"/>
      <c r="K66" s="70"/>
      <c r="L66" s="74">
        <v>77</v>
      </c>
      <c r="M66" s="77"/>
      <c r="N66" s="77"/>
      <c r="O66" s="77"/>
      <c r="P66" s="77"/>
      <c r="Q66" s="77"/>
      <c r="R66" s="64"/>
    </row>
    <row r="67" spans="10:18" s="63" customFormat="1" x14ac:dyDescent="0.25">
      <c r="J67" s="77"/>
      <c r="K67" s="70"/>
      <c r="L67" s="74">
        <v>78</v>
      </c>
      <c r="M67" s="77"/>
      <c r="N67" s="77"/>
      <c r="O67" s="77"/>
      <c r="P67" s="77"/>
      <c r="Q67" s="77"/>
      <c r="R67" s="64"/>
    </row>
    <row r="68" spans="10:18" s="63" customFormat="1" x14ac:dyDescent="0.25">
      <c r="J68" s="77"/>
      <c r="K68" s="70"/>
      <c r="L68" s="74">
        <v>79</v>
      </c>
      <c r="M68" s="77"/>
      <c r="N68" s="77"/>
      <c r="O68" s="77"/>
      <c r="P68" s="77"/>
      <c r="Q68" s="77"/>
      <c r="R68" s="64"/>
    </row>
    <row r="69" spans="10:18" s="63" customFormat="1" x14ac:dyDescent="0.25">
      <c r="J69" s="77"/>
      <c r="K69" s="70"/>
      <c r="L69" s="74">
        <v>80</v>
      </c>
      <c r="M69" s="77"/>
      <c r="N69" s="77"/>
      <c r="O69" s="77"/>
      <c r="P69" s="77"/>
      <c r="Q69" s="77"/>
      <c r="R69" s="64"/>
    </row>
    <row r="70" spans="10:18" s="63" customFormat="1" x14ac:dyDescent="0.25">
      <c r="J70" s="77"/>
      <c r="K70" s="70"/>
      <c r="L70" s="74">
        <v>81</v>
      </c>
      <c r="M70" s="77"/>
      <c r="N70" s="77"/>
      <c r="O70" s="77"/>
      <c r="P70" s="77"/>
      <c r="Q70" s="77"/>
      <c r="R70" s="64"/>
    </row>
    <row r="71" spans="10:18" s="63" customFormat="1" x14ac:dyDescent="0.25">
      <c r="J71" s="77"/>
      <c r="K71" s="70"/>
      <c r="L71" s="74">
        <v>82</v>
      </c>
      <c r="M71" s="77"/>
      <c r="N71" s="77"/>
      <c r="O71" s="77"/>
      <c r="P71" s="77"/>
      <c r="Q71" s="77"/>
      <c r="R71" s="64"/>
    </row>
    <row r="72" spans="10:18" s="63" customFormat="1" x14ac:dyDescent="0.25">
      <c r="J72" s="77"/>
      <c r="K72" s="70"/>
      <c r="L72" s="74">
        <v>83</v>
      </c>
      <c r="M72" s="77"/>
      <c r="N72" s="77"/>
      <c r="O72" s="77"/>
      <c r="P72" s="77"/>
      <c r="Q72" s="77"/>
      <c r="R72" s="64"/>
    </row>
    <row r="73" spans="10:18" s="63" customFormat="1" x14ac:dyDescent="0.25">
      <c r="J73" s="77"/>
      <c r="K73" s="70"/>
      <c r="L73" s="74">
        <v>84</v>
      </c>
      <c r="M73" s="77"/>
      <c r="N73" s="77"/>
      <c r="O73" s="77"/>
      <c r="P73" s="77"/>
      <c r="Q73" s="77"/>
      <c r="R73" s="64"/>
    </row>
    <row r="74" spans="10:18" s="63" customFormat="1" x14ac:dyDescent="0.25">
      <c r="J74" s="77"/>
      <c r="K74" s="70"/>
      <c r="L74" s="74">
        <v>85</v>
      </c>
      <c r="M74" s="77"/>
      <c r="N74" s="77"/>
      <c r="O74" s="77"/>
      <c r="P74" s="77"/>
      <c r="Q74" s="77"/>
      <c r="R74" s="64"/>
    </row>
    <row r="75" spans="10:18" s="63" customFormat="1" x14ac:dyDescent="0.25">
      <c r="J75" s="77"/>
      <c r="K75" s="70"/>
      <c r="L75" s="74">
        <v>86</v>
      </c>
      <c r="M75" s="77"/>
      <c r="N75" s="77"/>
      <c r="O75" s="77"/>
      <c r="P75" s="77"/>
      <c r="Q75" s="77"/>
      <c r="R75" s="64"/>
    </row>
    <row r="76" spans="10:18" s="63" customFormat="1" x14ac:dyDescent="0.25">
      <c r="J76" s="77"/>
      <c r="K76" s="70"/>
      <c r="L76" s="74">
        <v>87</v>
      </c>
      <c r="M76" s="77"/>
      <c r="N76" s="77"/>
      <c r="O76" s="77"/>
      <c r="P76" s="77"/>
      <c r="Q76" s="77"/>
      <c r="R76" s="64"/>
    </row>
    <row r="77" spans="10:18" s="63" customFormat="1" x14ac:dyDescent="0.25">
      <c r="J77" s="77"/>
      <c r="K77" s="70"/>
      <c r="L77" s="74">
        <v>88</v>
      </c>
      <c r="M77" s="77"/>
      <c r="N77" s="77"/>
      <c r="O77" s="77"/>
      <c r="P77" s="77"/>
      <c r="Q77" s="77"/>
      <c r="R77" s="64"/>
    </row>
    <row r="78" spans="10:18" s="63" customFormat="1" x14ac:dyDescent="0.25">
      <c r="J78" s="77"/>
      <c r="K78" s="70"/>
      <c r="L78" s="74">
        <v>89</v>
      </c>
      <c r="M78" s="77"/>
      <c r="N78" s="77"/>
      <c r="O78" s="77"/>
      <c r="P78" s="77"/>
      <c r="Q78" s="77"/>
      <c r="R78" s="64"/>
    </row>
    <row r="79" spans="10:18" s="63" customFormat="1" x14ac:dyDescent="0.25">
      <c r="J79" s="77"/>
      <c r="K79" s="70"/>
      <c r="L79" s="74">
        <v>90</v>
      </c>
      <c r="M79" s="77"/>
      <c r="N79" s="77"/>
      <c r="O79" s="77"/>
      <c r="P79" s="77"/>
      <c r="Q79" s="77"/>
      <c r="R79" s="64"/>
    </row>
    <row r="80" spans="10:18" s="63" customFormat="1" x14ac:dyDescent="0.25">
      <c r="J80" s="77"/>
      <c r="K80" s="70"/>
      <c r="L80" s="74">
        <v>91</v>
      </c>
      <c r="M80" s="77"/>
      <c r="N80" s="77"/>
      <c r="O80" s="77"/>
      <c r="P80" s="77"/>
      <c r="Q80" s="77"/>
      <c r="R80" s="64"/>
    </row>
    <row r="81" spans="10:18" s="63" customFormat="1" x14ac:dyDescent="0.25">
      <c r="J81" s="77"/>
      <c r="K81" s="70"/>
      <c r="L81" s="74">
        <v>92</v>
      </c>
      <c r="M81" s="77"/>
      <c r="N81" s="77"/>
      <c r="O81" s="77"/>
      <c r="P81" s="77"/>
      <c r="Q81" s="77"/>
      <c r="R81" s="64"/>
    </row>
    <row r="82" spans="10:18" s="63" customFormat="1" x14ac:dyDescent="0.25">
      <c r="J82" s="77"/>
      <c r="K82" s="70"/>
      <c r="L82" s="74">
        <v>93</v>
      </c>
      <c r="M82" s="77"/>
      <c r="N82" s="77"/>
      <c r="O82" s="77"/>
      <c r="P82" s="77"/>
      <c r="Q82" s="77"/>
      <c r="R82" s="64"/>
    </row>
    <row r="83" spans="10:18" s="63" customFormat="1" x14ac:dyDescent="0.25">
      <c r="J83" s="77"/>
      <c r="K83" s="70"/>
      <c r="L83" s="74">
        <v>94</v>
      </c>
      <c r="M83" s="77"/>
      <c r="N83" s="77"/>
      <c r="O83" s="77"/>
      <c r="P83" s="77"/>
      <c r="Q83" s="77"/>
      <c r="R83" s="64"/>
    </row>
    <row r="84" spans="10:18" s="63" customFormat="1" x14ac:dyDescent="0.25">
      <c r="J84" s="77"/>
      <c r="K84" s="70"/>
      <c r="L84" s="74">
        <v>95</v>
      </c>
      <c r="M84" s="77"/>
      <c r="N84" s="77"/>
      <c r="O84" s="77"/>
      <c r="P84" s="77"/>
      <c r="Q84" s="77"/>
      <c r="R84" s="64"/>
    </row>
    <row r="85" spans="10:18" s="63" customFormat="1" x14ac:dyDescent="0.25">
      <c r="J85" s="77"/>
      <c r="K85" s="70"/>
      <c r="L85" s="74">
        <v>96</v>
      </c>
      <c r="M85" s="77"/>
      <c r="N85" s="77"/>
      <c r="O85" s="77"/>
      <c r="P85" s="77"/>
      <c r="Q85" s="77"/>
      <c r="R85" s="64"/>
    </row>
    <row r="86" spans="10:18" s="63" customFormat="1" x14ac:dyDescent="0.25">
      <c r="J86" s="77"/>
      <c r="K86" s="70"/>
      <c r="L86" s="74">
        <v>97</v>
      </c>
      <c r="M86" s="77"/>
      <c r="N86" s="77"/>
      <c r="O86" s="77"/>
      <c r="P86" s="77"/>
      <c r="Q86" s="77"/>
      <c r="R86" s="64"/>
    </row>
    <row r="87" spans="10:18" s="63" customFormat="1" x14ac:dyDescent="0.25">
      <c r="J87" s="77"/>
      <c r="K87" s="70"/>
      <c r="L87" s="74">
        <v>98</v>
      </c>
      <c r="M87" s="77"/>
      <c r="N87" s="77"/>
      <c r="O87" s="77"/>
      <c r="P87" s="77"/>
      <c r="Q87" s="77"/>
      <c r="R87" s="64"/>
    </row>
    <row r="88" spans="10:18" s="63" customFormat="1" x14ac:dyDescent="0.25">
      <c r="J88" s="77"/>
      <c r="K88" s="70"/>
      <c r="L88" s="74">
        <v>99</v>
      </c>
      <c r="M88" s="77"/>
      <c r="N88" s="77"/>
      <c r="O88" s="77"/>
      <c r="P88" s="77"/>
      <c r="Q88" s="77"/>
      <c r="R88" s="64"/>
    </row>
    <row r="89" spans="10:18" s="63" customFormat="1" x14ac:dyDescent="0.25">
      <c r="J89" s="77"/>
      <c r="K89" s="70"/>
      <c r="L89" s="74">
        <v>100</v>
      </c>
      <c r="M89" s="77"/>
      <c r="N89" s="77"/>
      <c r="O89" s="77"/>
      <c r="P89" s="77"/>
      <c r="Q89" s="77"/>
      <c r="R89" s="64"/>
    </row>
    <row r="90" spans="10:18" s="63" customFormat="1" x14ac:dyDescent="0.25">
      <c r="J90" s="77"/>
      <c r="K90" s="70"/>
      <c r="L90" s="74">
        <v>101</v>
      </c>
      <c r="M90" s="77"/>
      <c r="N90" s="77"/>
      <c r="O90" s="77"/>
      <c r="P90" s="77"/>
      <c r="Q90" s="77"/>
      <c r="R90" s="64"/>
    </row>
    <row r="91" spans="10:18" s="63" customFormat="1" x14ac:dyDescent="0.25">
      <c r="J91" s="77"/>
      <c r="K91" s="70"/>
      <c r="L91" s="74">
        <v>102</v>
      </c>
      <c r="M91" s="77"/>
      <c r="N91" s="77"/>
      <c r="O91" s="77"/>
      <c r="P91" s="77"/>
      <c r="Q91" s="77"/>
      <c r="R91" s="64"/>
    </row>
    <row r="92" spans="10:18" s="63" customFormat="1" x14ac:dyDescent="0.25">
      <c r="J92" s="77"/>
      <c r="K92" s="70"/>
      <c r="L92" s="74">
        <v>103</v>
      </c>
      <c r="M92" s="77"/>
      <c r="N92" s="77"/>
      <c r="O92" s="77"/>
      <c r="P92" s="77"/>
      <c r="Q92" s="77"/>
      <c r="R92" s="64"/>
    </row>
    <row r="93" spans="10:18" s="63" customFormat="1" x14ac:dyDescent="0.25">
      <c r="J93" s="77"/>
      <c r="K93" s="70"/>
      <c r="L93" s="74">
        <v>104</v>
      </c>
      <c r="M93" s="77"/>
      <c r="N93" s="77"/>
      <c r="O93" s="77"/>
      <c r="P93" s="77"/>
      <c r="Q93" s="77"/>
      <c r="R93" s="64"/>
    </row>
    <row r="94" spans="10:18" s="63" customFormat="1" x14ac:dyDescent="0.25">
      <c r="J94" s="77"/>
      <c r="K94" s="70"/>
      <c r="L94" s="74">
        <v>105</v>
      </c>
      <c r="M94" s="77"/>
      <c r="N94" s="77"/>
      <c r="O94" s="77"/>
      <c r="P94" s="77"/>
      <c r="Q94" s="77"/>
      <c r="R94" s="64"/>
    </row>
    <row r="95" spans="10:18" s="63" customFormat="1" x14ac:dyDescent="0.25">
      <c r="J95" s="77"/>
      <c r="K95" s="70"/>
      <c r="L95" s="74">
        <v>106</v>
      </c>
      <c r="M95" s="77"/>
      <c r="N95" s="77"/>
      <c r="O95" s="77"/>
      <c r="P95" s="77"/>
      <c r="Q95" s="77"/>
      <c r="R95" s="64"/>
    </row>
    <row r="96" spans="10:18" s="63" customFormat="1" x14ac:dyDescent="0.25">
      <c r="J96" s="77"/>
      <c r="K96" s="70"/>
      <c r="L96" s="74">
        <v>107</v>
      </c>
      <c r="M96" s="77"/>
      <c r="N96" s="77"/>
      <c r="O96" s="77"/>
      <c r="P96" s="77"/>
      <c r="Q96" s="77"/>
      <c r="R96" s="64"/>
    </row>
    <row r="97" spans="10:18" s="63" customFormat="1" x14ac:dyDescent="0.25">
      <c r="J97" s="77"/>
      <c r="K97" s="70"/>
      <c r="L97" s="74">
        <v>108</v>
      </c>
      <c r="M97" s="77"/>
      <c r="N97" s="77"/>
      <c r="O97" s="77"/>
      <c r="P97" s="77"/>
      <c r="Q97" s="77"/>
      <c r="R97" s="64"/>
    </row>
    <row r="98" spans="10:18" s="63" customFormat="1" x14ac:dyDescent="0.25">
      <c r="J98" s="77"/>
      <c r="K98" s="70"/>
      <c r="L98" s="74">
        <v>109</v>
      </c>
      <c r="M98" s="77"/>
      <c r="N98" s="77"/>
      <c r="O98" s="77"/>
      <c r="P98" s="77"/>
      <c r="Q98" s="77"/>
      <c r="R98" s="64"/>
    </row>
    <row r="99" spans="10:18" s="63" customFormat="1" x14ac:dyDescent="0.25">
      <c r="J99" s="77"/>
      <c r="K99" s="70"/>
      <c r="L99" s="74">
        <v>110</v>
      </c>
      <c r="M99" s="77"/>
      <c r="N99" s="77"/>
      <c r="O99" s="77"/>
      <c r="P99" s="77"/>
      <c r="Q99" s="77"/>
      <c r="R99" s="64"/>
    </row>
    <row r="100" spans="10:18" s="63" customFormat="1" x14ac:dyDescent="0.25">
      <c r="J100" s="77"/>
      <c r="K100" s="70"/>
      <c r="L100" s="77"/>
      <c r="M100" s="77"/>
      <c r="N100" s="77"/>
      <c r="O100" s="77"/>
      <c r="P100" s="77"/>
      <c r="Q100" s="77"/>
      <c r="R100" s="64"/>
    </row>
    <row r="101" spans="10:18" s="63" customFormat="1" x14ac:dyDescent="0.25">
      <c r="J101" s="77"/>
      <c r="K101" s="70"/>
      <c r="L101" s="70"/>
      <c r="M101" s="77"/>
      <c r="N101" s="77"/>
      <c r="O101" s="77"/>
      <c r="P101" s="77"/>
      <c r="Q101" s="77"/>
      <c r="R101" s="64"/>
    </row>
    <row r="102" spans="10:18" s="63" customFormat="1" x14ac:dyDescent="0.25">
      <c r="J102" s="77"/>
      <c r="K102" s="70"/>
      <c r="L102" s="70"/>
      <c r="M102" s="77"/>
      <c r="N102" s="77"/>
      <c r="O102" s="77"/>
      <c r="P102" s="77"/>
      <c r="Q102" s="77"/>
      <c r="R102" s="64"/>
    </row>
    <row r="103" spans="10:18" s="63" customFormat="1" x14ac:dyDescent="0.25">
      <c r="J103" s="77"/>
      <c r="K103" s="70"/>
      <c r="L103" s="70"/>
      <c r="M103" s="77"/>
      <c r="N103" s="77"/>
      <c r="O103" s="77"/>
      <c r="P103" s="77"/>
      <c r="Q103" s="77"/>
      <c r="R103" s="64"/>
    </row>
    <row r="104" spans="10:18" s="63" customFormat="1" x14ac:dyDescent="0.25">
      <c r="J104" s="77"/>
      <c r="K104" s="70"/>
      <c r="L104" s="70"/>
      <c r="M104" s="77"/>
      <c r="N104" s="77"/>
      <c r="O104" s="77"/>
      <c r="P104" s="77"/>
      <c r="Q104" s="77"/>
      <c r="R104" s="64"/>
    </row>
    <row r="105" spans="10:18" s="63" customFormat="1" x14ac:dyDescent="0.25">
      <c r="J105" s="77"/>
      <c r="K105" s="70"/>
      <c r="L105" s="70"/>
      <c r="M105" s="77"/>
      <c r="N105" s="77"/>
      <c r="O105" s="77"/>
      <c r="P105" s="77"/>
      <c r="Q105" s="77"/>
      <c r="R105" s="64"/>
    </row>
    <row r="106" spans="10:18" s="63" customFormat="1" x14ac:dyDescent="0.25">
      <c r="J106" s="77"/>
      <c r="K106" s="70"/>
      <c r="L106" s="70"/>
      <c r="M106" s="77"/>
      <c r="N106" s="77"/>
      <c r="O106" s="77"/>
      <c r="P106" s="77"/>
      <c r="Q106" s="77"/>
      <c r="R106" s="64"/>
    </row>
    <row r="107" spans="10:18" s="63" customFormat="1" x14ac:dyDescent="0.25">
      <c r="J107" s="77"/>
      <c r="K107" s="70"/>
      <c r="L107" s="70"/>
      <c r="M107" s="77"/>
      <c r="N107" s="77"/>
      <c r="O107" s="77"/>
      <c r="P107" s="77"/>
      <c r="Q107" s="77"/>
      <c r="R107" s="64"/>
    </row>
    <row r="108" spans="10:18" s="63" customFormat="1" x14ac:dyDescent="0.25">
      <c r="J108" s="77"/>
      <c r="K108" s="70"/>
      <c r="L108" s="70"/>
      <c r="M108" s="70"/>
      <c r="N108" s="77"/>
      <c r="O108" s="77"/>
      <c r="P108" s="77"/>
      <c r="Q108" s="77"/>
      <c r="R108" s="64"/>
    </row>
    <row r="109" spans="10:18" s="63" customFormat="1" x14ac:dyDescent="0.25">
      <c r="J109" s="77"/>
      <c r="K109" s="70"/>
      <c r="L109" s="70"/>
      <c r="M109" s="70"/>
      <c r="N109" s="77"/>
      <c r="O109" s="77"/>
      <c r="P109" s="77"/>
      <c r="Q109" s="77"/>
      <c r="R109" s="64"/>
    </row>
    <row r="110" spans="10:18" s="63" customFormat="1" x14ac:dyDescent="0.25">
      <c r="J110" s="77"/>
      <c r="K110" s="70"/>
      <c r="L110" s="70"/>
      <c r="M110" s="70"/>
      <c r="N110" s="77"/>
      <c r="O110" s="77"/>
      <c r="P110" s="77"/>
      <c r="Q110" s="77"/>
      <c r="R110" s="64"/>
    </row>
    <row r="111" spans="10:18" s="63" customFormat="1" x14ac:dyDescent="0.25">
      <c r="J111" s="77"/>
      <c r="K111" s="70"/>
      <c r="L111" s="70"/>
      <c r="M111" s="70"/>
      <c r="N111" s="77"/>
      <c r="O111" s="77"/>
      <c r="P111" s="70"/>
      <c r="Q111" s="77"/>
      <c r="R111" s="64"/>
    </row>
    <row r="112" spans="10:18" x14ac:dyDescent="0.25">
      <c r="R112" s="57"/>
    </row>
    <row r="113" spans="18:18" x14ac:dyDescent="0.25">
      <c r="R113" s="57"/>
    </row>
    <row r="114" spans="18:18" x14ac:dyDescent="0.25">
      <c r="R114" s="57"/>
    </row>
  </sheetData>
  <sheetProtection password="CC55" sheet="1" selectLockedCells="1"/>
  <mergeCells count="3">
    <mergeCell ref="B1:I1"/>
    <mergeCell ref="B3:I3"/>
    <mergeCell ref="B4:I4"/>
  </mergeCells>
  <phoneticPr fontId="1" type="noConversion"/>
  <conditionalFormatting sqref="G8:G57">
    <cfRule type="expression" dxfId="2" priority="2" stopIfTrue="1">
      <formula>F8&gt;100</formula>
    </cfRule>
    <cfRule type="cellIs" dxfId="1" priority="3" stopIfTrue="1" operator="between">
      <formula>80</formula>
      <formula>116</formula>
    </cfRule>
  </conditionalFormatting>
  <conditionalFormatting sqref="F8:F57">
    <cfRule type="cellIs" dxfId="0" priority="1" stopIfTrue="1" operator="between">
      <formula>100</formula>
      <formula>200</formula>
    </cfRule>
  </conditionalFormatting>
  <dataValidations count="7">
    <dataValidation type="date" errorStyle="warning" allowBlank="1" showInputMessage="1" showErrorMessage="1" error="La date de naissance doit être inscrite sous le format JJ.MM.AAAA." prompt="Inscrire la date de naissance sous format JJ.MM.AAAA." sqref="C8:C57">
      <formula1>1</formula1>
      <formula2>40909</formula2>
    </dataValidation>
    <dataValidation allowBlank="1" showInputMessage="1" showErrorMessage="1" prompt="Merci d'écrire en premier le nom de famille en majuscule puis le prénom en minuscule. Exemple : DUPONT Jean-Pierre" sqref="B8:B57"/>
    <dataValidation type="list" allowBlank="1" showInputMessage="1" showErrorMessage="1" error="Merci de choisir M (masculin) ou F (féminin) au moyen du menu déroulant." sqref="D8:D57">
      <formula1>$J$8:$J$9</formula1>
    </dataValidation>
    <dataValidation type="list" allowBlank="1" showInputMessage="1" showErrorMessage="1" sqref="D7">
      <formula1>$J$8:$J$9</formula1>
    </dataValidation>
    <dataValidation type="list" allowBlank="1" showInputMessage="1" showErrorMessage="1" sqref="G7">
      <formula1>$P$7:$P$13</formula1>
    </dataValidation>
    <dataValidation type="date" errorStyle="warning" allowBlank="1" showInputMessage="1" showErrorMessage="1" error="La date de naissance doit être inscrite sous le format JJ.MM.AAAA." sqref="F8:F57">
      <formula1>1</formula1>
      <formula2>41275</formula2>
    </dataValidation>
    <dataValidation type="list" allowBlank="1" showInputMessage="1" showErrorMessage="1" sqref="E7:E57">
      <formula1>$M$8:$M$14</formula1>
    </dataValidation>
  </dataValidations>
  <pageMargins left="0.78740157480314965" right="0.78740157480314965" top="0.98425196850393704" bottom="0.98425196850393704" header="0.51181102362204722" footer="0.51181102362204722"/>
  <pageSetup paperSize="9" scale="72" fitToHeight="0" orientation="portrait" r:id="rId1"/>
  <headerFooter alignWithMargins="0"/>
  <ignoredErrors>
    <ignoredError sqref="F8:G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Coordonnées et arbitres</vt:lpstr>
      <vt:lpstr>kumite</vt:lpstr>
      <vt:lpstr>kata</vt:lpstr>
      <vt:lpstr>kata!Zone_d_impression</vt:lpstr>
      <vt:lpstr>kumite!Zone_d_impression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thevozce</dc:creator>
  <cp:lastModifiedBy>Thevoz Cedric (PJ)</cp:lastModifiedBy>
  <cp:lastPrinted>2016-03-09T10:57:17Z</cp:lastPrinted>
  <dcterms:created xsi:type="dcterms:W3CDTF">2013-03-25T09:52:46Z</dcterms:created>
  <dcterms:modified xsi:type="dcterms:W3CDTF">2017-03-07T10:10:03Z</dcterms:modified>
</cp:coreProperties>
</file>